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120" windowWidth="8340" windowHeight="11640" activeTab="0"/>
  </bookViews>
  <sheets>
    <sheet name="910x910" sheetId="1" r:id="rId1"/>
    <sheet name="900x800" sheetId="2" r:id="rId2"/>
    <sheet name="1170x1040" sheetId="3" r:id="rId3"/>
    <sheet name="1120x1120" sheetId="4" r:id="rId4"/>
    <sheet name="700x700" sheetId="5" r:id="rId5"/>
  </sheets>
  <definedNames>
    <definedName name="_xlnm.Print_Area" localSheetId="3">'1120x1120'!#REF!</definedName>
  </definedNames>
  <calcPr fullCalcOnLoad="1"/>
</workbook>
</file>

<file path=xl/sharedStrings.xml><?xml version="1.0" encoding="utf-8"?>
<sst xmlns="http://schemas.openxmlformats.org/spreadsheetml/2006/main" count="295" uniqueCount="49">
  <si>
    <t>㈜ 하이큐</t>
  </si>
  <si>
    <t>공    종</t>
  </si>
  <si>
    <t>규   격</t>
  </si>
  <si>
    <t>단위</t>
  </si>
  <si>
    <t>수량</t>
  </si>
  <si>
    <t>공  사  비  단  가 (원)</t>
  </si>
  <si>
    <t>비  고</t>
  </si>
  <si>
    <t>재료비</t>
  </si>
  <si>
    <t>노무비</t>
  </si>
  <si>
    <t>경    비</t>
  </si>
  <si>
    <t>합  계</t>
  </si>
  <si>
    <t>단  가</t>
  </si>
  <si>
    <t>금   액</t>
  </si>
  <si>
    <t xml:space="preserve"> 1. 자재대</t>
  </si>
  <si>
    <t xml:space="preserve"> </t>
  </si>
  <si>
    <t>EA</t>
  </si>
  <si>
    <t>소   계</t>
  </si>
  <si>
    <t xml:space="preserve"> 2. 공사비</t>
  </si>
  <si>
    <t xml:space="preserve">재료비의 </t>
  </si>
  <si>
    <t>%</t>
  </si>
  <si>
    <t>보통인부</t>
  </si>
  <si>
    <t>인</t>
  </si>
  <si>
    <t>표지판설치</t>
  </si>
  <si>
    <t>HR</t>
  </si>
  <si>
    <t>공구손료</t>
  </si>
  <si>
    <t>노무비의</t>
  </si>
  <si>
    <t>%</t>
  </si>
  <si>
    <t>지주</t>
  </si>
  <si>
    <t>기초설치</t>
  </si>
  <si>
    <t>일</t>
  </si>
  <si>
    <t>크레인</t>
  </si>
  <si>
    <t xml:space="preserve">        잡자재</t>
  </si>
  <si>
    <t>인</t>
  </si>
  <si>
    <t>지주설치</t>
  </si>
  <si>
    <t>기타 안전비</t>
  </si>
  <si>
    <t>3. 기계장비</t>
  </si>
  <si>
    <t>25 Ton</t>
  </si>
  <si>
    <t>순공사비  계</t>
  </si>
  <si>
    <t>1120x1120mm</t>
  </si>
  <si>
    <t>광섬유표지판(쏠라) 일위대가표</t>
  </si>
  <si>
    <t>900x800mm</t>
  </si>
  <si>
    <t>광섬유표지판</t>
  </si>
  <si>
    <t>910x910mm</t>
  </si>
  <si>
    <t>700x700mm</t>
  </si>
  <si>
    <t>1170x1040mm</t>
  </si>
  <si>
    <t>물가정보 2024 3월 P.234</t>
  </si>
  <si>
    <t xml:space="preserve"> 2024 종합적산정보 P.6</t>
  </si>
  <si>
    <t xml:space="preserve"> 2024 대한건설협회 보고서 P.9</t>
  </si>
  <si>
    <t xml:space="preserve"> 2024 종합적산정보 P.686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</si>
</sst>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$#.00"/>
    <numFmt numFmtId="179" formatCode="%#.00"/>
    <numFmt numFmtId="180" formatCode="#.00"/>
    <numFmt numFmtId="181" formatCode="#,##0."/>
    <numFmt numFmtId="182" formatCode="\$#."/>
    <numFmt numFmtId="183" formatCode="#,##0;[Red]&quot;-&quot;#,##0"/>
    <numFmt numFmtId="184" formatCode="#,##0.00;[Red]&quot;-&quot;#,##0.00"/>
    <numFmt numFmtId="185" formatCode="_-* #,##0.0_-;\-* #,##0.0_-;_-* &quot;-&quot;_-;_-@_-"/>
    <numFmt numFmtId="186" formatCode="_(* #,##0_);_(* \(#,##0\);_(* &quot;-&quot;_);_(@_)"/>
    <numFmt numFmtId="187" formatCode="#,##0.00_);\(#,##0.00\)"/>
    <numFmt numFmtId="188" formatCode="#,##0_);[Red]\(#,##0\)"/>
  </numFmts>
  <fonts count="48">
    <font>
      <sz val="11"/>
      <name val="돋움"/>
      <family val="3"/>
    </font>
    <font>
      <sz val="1"/>
      <color indexed="8"/>
      <name val="Courier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b/>
      <sz val="20"/>
      <name val="돋움"/>
      <family val="3"/>
    </font>
    <font>
      <b/>
      <sz val="16"/>
      <name val="돋움"/>
      <family val="3"/>
    </font>
    <font>
      <b/>
      <sz val="9"/>
      <name val="돋움"/>
      <family val="3"/>
    </font>
    <font>
      <sz val="9"/>
      <name val="돋움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"/>
      <color indexed="12"/>
      <name val="돋움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18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5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9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3" applyNumberFormat="0" applyAlignment="0" applyProtection="0"/>
    <xf numFmtId="4" fontId="1" fillId="0" borderId="0">
      <alignment/>
      <protection locked="0"/>
    </xf>
    <xf numFmtId="181" fontId="1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11" applyNumberFormat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12">
      <alignment/>
      <protection locked="0"/>
    </xf>
    <xf numFmtId="178" fontId="1" fillId="0" borderId="0">
      <alignment/>
      <protection locked="0"/>
    </xf>
    <xf numFmtId="182" fontId="1" fillId="0" borderId="0">
      <alignment/>
      <protection locked="0"/>
    </xf>
  </cellStyleXfs>
  <cellXfs count="8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41" fontId="10" fillId="0" borderId="14" xfId="55" applyFont="1" applyFill="1" applyBorder="1" applyAlignment="1">
      <alignment horizontal="right" vertical="center"/>
    </xf>
    <xf numFmtId="41" fontId="9" fillId="0" borderId="15" xfId="55" applyFont="1" applyFill="1" applyBorder="1" applyAlignment="1">
      <alignment horizontal="right" vertical="center"/>
    </xf>
    <xf numFmtId="41" fontId="10" fillId="0" borderId="16" xfId="55" applyFont="1" applyFill="1" applyBorder="1" applyAlignment="1">
      <alignment horizontal="right" vertical="center"/>
    </xf>
    <xf numFmtId="41" fontId="9" fillId="0" borderId="16" xfId="55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186" fontId="10" fillId="0" borderId="14" xfId="57" applyNumberFormat="1" applyFont="1" applyFill="1" applyBorder="1" applyAlignment="1">
      <alignment horizontal="center" vertical="center"/>
    </xf>
    <xf numFmtId="187" fontId="10" fillId="0" borderId="14" xfId="57" applyNumberFormat="1" applyFont="1" applyFill="1" applyBorder="1" applyAlignment="1">
      <alignment horizontal="center" vertical="center"/>
    </xf>
    <xf numFmtId="41" fontId="10" fillId="0" borderId="21" xfId="55" applyFont="1" applyFill="1" applyBorder="1" applyAlignment="1">
      <alignment horizontal="center" vertical="center"/>
    </xf>
    <xf numFmtId="41" fontId="10" fillId="0" borderId="22" xfId="55" applyFont="1" applyFill="1" applyBorder="1" applyAlignment="1">
      <alignment horizontal="center" vertical="center"/>
    </xf>
    <xf numFmtId="41" fontId="9" fillId="33" borderId="19" xfId="55" applyFont="1" applyFill="1" applyBorder="1" applyAlignment="1">
      <alignment horizontal="center" vertical="center"/>
    </xf>
    <xf numFmtId="41" fontId="10" fillId="0" borderId="14" xfId="56" applyFont="1" applyFill="1" applyBorder="1" applyAlignment="1">
      <alignment horizontal="right" vertical="center"/>
    </xf>
    <xf numFmtId="41" fontId="10" fillId="0" borderId="16" xfId="56" applyFont="1" applyFill="1" applyBorder="1" applyAlignment="1">
      <alignment horizontal="right" vertical="center"/>
    </xf>
    <xf numFmtId="0" fontId="10" fillId="0" borderId="23" xfId="58" applyNumberFormat="1" applyFont="1" applyFill="1" applyBorder="1" applyAlignment="1">
      <alignment horizontal="left" vertical="center" shrinkToFit="1"/>
    </xf>
    <xf numFmtId="188" fontId="10" fillId="0" borderId="14" xfId="56" applyNumberFormat="1" applyFont="1" applyFill="1" applyBorder="1" applyAlignment="1">
      <alignment horizontal="right" vertical="center"/>
    </xf>
    <xf numFmtId="41" fontId="10" fillId="33" borderId="24" xfId="55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left" vertical="center" shrinkToFit="1"/>
    </xf>
    <xf numFmtId="0" fontId="9" fillId="34" borderId="26" xfId="0" applyFont="1" applyFill="1" applyBorder="1" applyAlignment="1">
      <alignment horizontal="center" vertical="center" shrinkToFit="1"/>
    </xf>
    <xf numFmtId="0" fontId="10" fillId="34" borderId="25" xfId="0" applyFont="1" applyFill="1" applyBorder="1" applyAlignment="1">
      <alignment horizontal="center" vertical="center" shrinkToFit="1"/>
    </xf>
    <xf numFmtId="0" fontId="10" fillId="34" borderId="27" xfId="77" applyFont="1" applyFill="1" applyBorder="1" applyAlignment="1">
      <alignment horizontal="center" vertical="center" shrinkToFit="1"/>
      <protection/>
    </xf>
    <xf numFmtId="0" fontId="10" fillId="34" borderId="25" xfId="77" applyFont="1" applyFill="1" applyBorder="1" applyAlignment="1">
      <alignment horizontal="center" vertical="center" shrinkToFit="1"/>
      <protection/>
    </xf>
    <xf numFmtId="0" fontId="9" fillId="34" borderId="25" xfId="0" applyFont="1" applyFill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41" fontId="10" fillId="0" borderId="22" xfId="55" applyFont="1" applyFill="1" applyBorder="1" applyAlignment="1">
      <alignment horizontal="center" vertical="center" shrinkToFit="1"/>
    </xf>
    <xf numFmtId="41" fontId="10" fillId="0" borderId="14" xfId="55" applyFont="1" applyFill="1" applyBorder="1" applyAlignment="1">
      <alignment horizontal="right" vertical="center" shrinkToFit="1"/>
    </xf>
    <xf numFmtId="41" fontId="9" fillId="0" borderId="15" xfId="55" applyFont="1" applyFill="1" applyBorder="1" applyAlignment="1">
      <alignment horizontal="right" vertical="center" shrinkToFit="1"/>
    </xf>
    <xf numFmtId="41" fontId="10" fillId="0" borderId="16" xfId="56" applyFont="1" applyFill="1" applyBorder="1" applyAlignment="1">
      <alignment horizontal="right" vertical="center" shrinkToFit="1"/>
    </xf>
    <xf numFmtId="41" fontId="10" fillId="0" borderId="14" xfId="56" applyFont="1" applyFill="1" applyBorder="1" applyAlignment="1">
      <alignment horizontal="right" vertical="center" shrinkToFit="1"/>
    </xf>
    <xf numFmtId="41" fontId="9" fillId="0" borderId="16" xfId="55" applyFont="1" applyFill="1" applyBorder="1" applyAlignment="1">
      <alignment horizontal="right" vertical="center" shrinkToFit="1"/>
    </xf>
    <xf numFmtId="41" fontId="9" fillId="33" borderId="19" xfId="55" applyFont="1" applyFill="1" applyBorder="1" applyAlignment="1">
      <alignment horizontal="center" vertical="center" shrinkToFit="1"/>
    </xf>
    <xf numFmtId="41" fontId="10" fillId="0" borderId="21" xfId="55" applyFont="1" applyFill="1" applyBorder="1" applyAlignment="1">
      <alignment horizontal="center" vertical="center" shrinkToFit="1"/>
    </xf>
    <xf numFmtId="0" fontId="10" fillId="34" borderId="29" xfId="0" applyFont="1" applyFill="1" applyBorder="1" applyAlignment="1">
      <alignment horizontal="center" vertical="center" shrinkToFit="1"/>
    </xf>
    <xf numFmtId="41" fontId="10" fillId="0" borderId="30" xfId="55" applyFont="1" applyFill="1" applyBorder="1" applyAlignment="1">
      <alignment horizontal="right" vertical="center"/>
    </xf>
    <xf numFmtId="41" fontId="10" fillId="0" borderId="30" xfId="55" applyFont="1" applyFill="1" applyBorder="1" applyAlignment="1">
      <alignment horizontal="right" vertical="center" shrinkToFit="1"/>
    </xf>
    <xf numFmtId="0" fontId="10" fillId="34" borderId="31" xfId="0" applyFont="1" applyFill="1" applyBorder="1" applyAlignment="1">
      <alignment horizontal="center" vertical="center" shrinkToFit="1"/>
    </xf>
    <xf numFmtId="0" fontId="10" fillId="34" borderId="25" xfId="0" applyFont="1" applyFill="1" applyBorder="1" applyAlignment="1">
      <alignment vertical="center" shrinkToFit="1"/>
    </xf>
    <xf numFmtId="41" fontId="10" fillId="0" borderId="14" xfId="55" applyFont="1" applyFill="1" applyBorder="1" applyAlignment="1">
      <alignment vertical="center"/>
    </xf>
    <xf numFmtId="0" fontId="9" fillId="33" borderId="30" xfId="0" applyFont="1" applyFill="1" applyBorder="1" applyAlignment="1">
      <alignment horizontal="center" vertical="center" shrinkToFit="1"/>
    </xf>
    <xf numFmtId="0" fontId="9" fillId="33" borderId="32" xfId="0" applyFont="1" applyFill="1" applyBorder="1" applyAlignment="1">
      <alignment horizontal="center" vertical="center" shrinkToFit="1"/>
    </xf>
    <xf numFmtId="0" fontId="9" fillId="33" borderId="33" xfId="0" applyFont="1" applyFill="1" applyBorder="1" applyAlignment="1">
      <alignment horizontal="center" vertical="center" shrinkToFit="1"/>
    </xf>
    <xf numFmtId="0" fontId="9" fillId="33" borderId="34" xfId="0" applyFont="1" applyFill="1" applyBorder="1" applyAlignment="1">
      <alignment horizontal="center" vertical="center" shrinkToFit="1"/>
    </xf>
    <xf numFmtId="0" fontId="9" fillId="33" borderId="35" xfId="0" applyFont="1" applyFill="1" applyBorder="1" applyAlignment="1">
      <alignment horizontal="center" vertical="center" shrinkToFit="1"/>
    </xf>
    <xf numFmtId="0" fontId="9" fillId="33" borderId="3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41" fontId="29" fillId="0" borderId="45" xfId="79" applyNumberFormat="1" applyFont="1" applyFill="1" applyBorder="1" applyAlignment="1" applyProtection="1">
      <alignment horizontal="left" vertical="center"/>
      <protection/>
    </xf>
    <xf numFmtId="0" fontId="10" fillId="0" borderId="45" xfId="78" applyFont="1" applyBorder="1" applyAlignment="1">
      <alignment horizontal="left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46" xfId="78" applyFont="1" applyBorder="1" applyAlignment="1">
      <alignment horizontal="left" vertical="center"/>
      <protection/>
    </xf>
    <xf numFmtId="0" fontId="10" fillId="0" borderId="23" xfId="78" applyFont="1" applyBorder="1" applyAlignment="1">
      <alignment horizontal="left" vertical="center"/>
      <protection/>
    </xf>
    <xf numFmtId="0" fontId="29" fillId="0" borderId="45" xfId="79" applyFont="1" applyBorder="1" applyAlignment="1" applyProtection="1">
      <alignment horizontal="left" vertical="center" shrinkToFit="1"/>
      <protection/>
    </xf>
    <xf numFmtId="0" fontId="29" fillId="0" borderId="45" xfId="79" applyNumberFormat="1" applyFont="1" applyBorder="1" applyAlignment="1" applyProtection="1">
      <alignment horizontal="left" vertical="center" shrinkToFit="1"/>
      <protection/>
    </xf>
    <xf numFmtId="0" fontId="10" fillId="0" borderId="30" xfId="0" applyFont="1" applyBorder="1" applyAlignment="1">
      <alignment horizontal="center" vertical="center"/>
    </xf>
    <xf numFmtId="0" fontId="10" fillId="0" borderId="46" xfId="0" applyFont="1" applyBorder="1" applyAlignment="1">
      <alignment horizontal="left" vertical="center" shrinkToFit="1"/>
    </xf>
    <xf numFmtId="0" fontId="10" fillId="0" borderId="16" xfId="77" applyFont="1" applyBorder="1" applyAlignment="1">
      <alignment horizontal="center" vertical="center"/>
      <protection/>
    </xf>
    <xf numFmtId="0" fontId="10" fillId="0" borderId="14" xfId="77" applyFont="1" applyBorder="1" applyAlignment="1">
      <alignment horizontal="center" vertical="center"/>
      <protection/>
    </xf>
    <xf numFmtId="177" fontId="10" fillId="0" borderId="14" xfId="77" applyNumberFormat="1" applyFont="1" applyBorder="1" applyAlignment="1">
      <alignment horizontal="right" vertical="center"/>
      <protection/>
    </xf>
    <xf numFmtId="177" fontId="10" fillId="0" borderId="14" xfId="77" applyNumberFormat="1" applyFont="1" applyBorder="1" applyAlignment="1">
      <alignment horizontal="right" vertical="center" shrinkToFit="1"/>
      <protection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0" fillId="0" borderId="0" xfId="0" applyAlignment="1">
      <alignment vertical="center" shrinkToFit="1"/>
    </xf>
  </cellXfs>
  <cellStyles count="6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메모" xfId="49"/>
    <cellStyle name="Percent" xfId="50"/>
    <cellStyle name="보통" xfId="51"/>
    <cellStyle name="설명 텍스트" xfId="52"/>
    <cellStyle name="셀 확인" xfId="53"/>
    <cellStyle name="Comma" xfId="54"/>
    <cellStyle name="Comma [0]" xfId="55"/>
    <cellStyle name="쉼표 [0] 2" xfId="56"/>
    <cellStyle name="쉼표 [0]_아이견적2" xfId="57"/>
    <cellStyle name="쉼표 [0]_아이견적2 2" xfId="58"/>
    <cellStyle name="연결된 셀" xfId="59"/>
    <cellStyle name="Followed Hyperlink" xfId="60"/>
    <cellStyle name="요약" xfId="61"/>
    <cellStyle name="입력" xfId="62"/>
    <cellStyle name="자리수" xfId="63"/>
    <cellStyle name="자리수0" xfId="64"/>
    <cellStyle name="제목" xfId="65"/>
    <cellStyle name="제목 1" xfId="66"/>
    <cellStyle name="제목 2" xfId="67"/>
    <cellStyle name="제목 3" xfId="68"/>
    <cellStyle name="제목 4" xfId="69"/>
    <cellStyle name="좋음" xfId="70"/>
    <cellStyle name="출력" xfId="71"/>
    <cellStyle name="콤마 [0]_8월11일 직원현황 " xfId="72"/>
    <cellStyle name="콤마_8월11일 직원현황 " xfId="73"/>
    <cellStyle name="Currency" xfId="74"/>
    <cellStyle name="Currency [0]" xfId="75"/>
    <cellStyle name="퍼센트" xfId="76"/>
    <cellStyle name="표준 2" xfId="77"/>
    <cellStyle name="표준_주차블럭_일위대가표(고무)" xfId="78"/>
    <cellStyle name="Hyperlink" xfId="79"/>
    <cellStyle name="합산" xfId="80"/>
    <cellStyle name="화폐기호" xfId="81"/>
    <cellStyle name="화폐기호0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jsP6.pdf" TargetMode="External" /><Relationship Id="rId6" Type="http://schemas.openxmlformats.org/officeDocument/2006/relationships/hyperlink" Target="http://hiqrnd.cafe24.com/bizdemo39317/img/db/24mgP234.pdf" TargetMode="External" /><Relationship Id="rId7" Type="http://schemas.openxmlformats.org/officeDocument/2006/relationships/hyperlink" Target="http://hiqrnd.cafe24.com/bizdemo39317/img/db/24jsP6.pdf" TargetMode="External" /><Relationship Id="rId8" Type="http://schemas.openxmlformats.org/officeDocument/2006/relationships/hyperlink" Target="http://hiqrnd.cafe24.com/bizdemo39317/img/db/24jsP686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jsP6.pdf" TargetMode="External" /><Relationship Id="rId6" Type="http://schemas.openxmlformats.org/officeDocument/2006/relationships/hyperlink" Target="http://hiqrnd.cafe24.com/bizdemo39317/img/db/24mgP234.pdf" TargetMode="External" /><Relationship Id="rId7" Type="http://schemas.openxmlformats.org/officeDocument/2006/relationships/hyperlink" Target="http://hiqrnd.cafe24.com/bizdemo39317/img/db/24jsP6.pdf" TargetMode="External" /><Relationship Id="rId8" Type="http://schemas.openxmlformats.org/officeDocument/2006/relationships/hyperlink" Target="http://hiqrnd.cafe24.com/bizdemo39317/img/db/24jsP686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jsP6.pdf" TargetMode="External" /><Relationship Id="rId6" Type="http://schemas.openxmlformats.org/officeDocument/2006/relationships/hyperlink" Target="http://hiqrnd.cafe24.com/bizdemo39317/img/db/24mgP234.pdf" TargetMode="External" /><Relationship Id="rId7" Type="http://schemas.openxmlformats.org/officeDocument/2006/relationships/hyperlink" Target="http://hiqrnd.cafe24.com/bizdemo39317/img/db/24jsP6.pdf" TargetMode="External" /><Relationship Id="rId8" Type="http://schemas.openxmlformats.org/officeDocument/2006/relationships/hyperlink" Target="http://hiqrnd.cafe24.com/bizdemo39317/img/db/24jsP686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jsP6.pdf" TargetMode="External" /><Relationship Id="rId6" Type="http://schemas.openxmlformats.org/officeDocument/2006/relationships/hyperlink" Target="http://hiqrnd.cafe24.com/bizdemo39317/img/db/24mgP234.pdf" TargetMode="External" /><Relationship Id="rId7" Type="http://schemas.openxmlformats.org/officeDocument/2006/relationships/hyperlink" Target="http://hiqrnd.cafe24.com/bizdemo39317/img/db/24jsP6.pdf" TargetMode="External" /><Relationship Id="rId8" Type="http://schemas.openxmlformats.org/officeDocument/2006/relationships/hyperlink" Target="http://hiqrnd.cafe24.com/bizdemo39317/img/db/24jsP686.pdf" TargetMode="External" /><Relationship Id="rId9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gs.pdf" TargetMode="External" /><Relationship Id="rId2" Type="http://schemas.openxmlformats.org/officeDocument/2006/relationships/hyperlink" Target="http://hiqrnd.cafe24.com/bizdemo39317/img/db/24gs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jsP6.pdf" TargetMode="External" /><Relationship Id="rId6" Type="http://schemas.openxmlformats.org/officeDocument/2006/relationships/hyperlink" Target="http://hiqrnd.cafe24.com/bizdemo39317/img/db/24jsP6.pdf" TargetMode="External" /><Relationship Id="rId7" Type="http://schemas.openxmlformats.org/officeDocument/2006/relationships/hyperlink" Target="http://hiqrnd.cafe24.com/bizdemo39317/img/db/24jsP686.pdf" TargetMode="External" /><Relationship Id="rId8" Type="http://schemas.openxmlformats.org/officeDocument/2006/relationships/hyperlink" Target="http://hiqrnd.cafe24.com/bizdemo39317/img/db/24mgP23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O6" sqref="O6"/>
    </sheetView>
  </sheetViews>
  <sheetFormatPr defaultColWidth="8.88671875" defaultRowHeight="13.5"/>
  <cols>
    <col min="1" max="1" width="11.88671875" style="84" customWidth="1"/>
    <col min="2" max="2" width="11.5546875" style="0" customWidth="1"/>
    <col min="3" max="3" width="7.77734375" style="0" customWidth="1"/>
    <col min="4" max="4" width="7.10546875" style="0" customWidth="1"/>
    <col min="5" max="5" width="9.88671875" style="0" customWidth="1"/>
    <col min="6" max="6" width="9.77734375" style="84" bestFit="1" customWidth="1"/>
    <col min="8" max="8" width="8.99609375" style="84" customWidth="1"/>
    <col min="9" max="9" width="8.21484375" style="0" customWidth="1"/>
    <col min="11" max="11" width="9.77734375" style="84" bestFit="1" customWidth="1"/>
    <col min="12" max="12" width="22.10546875" style="0" customWidth="1"/>
    <col min="13" max="13" width="1.99609375" style="0" customWidth="1"/>
  </cols>
  <sheetData>
    <row r="1" spans="1:12" s="1" customFormat="1" ht="39.75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1" customFormat="1" ht="21" thickBot="1">
      <c r="A2" s="60"/>
      <c r="C2" s="61"/>
      <c r="F2" s="62"/>
      <c r="H2" s="62"/>
      <c r="K2" s="62"/>
      <c r="L2" s="63" t="s">
        <v>0</v>
      </c>
    </row>
    <row r="3" spans="1:12" s="1" customFormat="1" ht="13.5">
      <c r="A3" s="45" t="s">
        <v>1</v>
      </c>
      <c r="B3" s="48" t="s">
        <v>2</v>
      </c>
      <c r="C3" s="48" t="s">
        <v>3</v>
      </c>
      <c r="D3" s="48" t="s">
        <v>4</v>
      </c>
      <c r="E3" s="51" t="s">
        <v>5</v>
      </c>
      <c r="F3" s="52"/>
      <c r="G3" s="52"/>
      <c r="H3" s="52"/>
      <c r="I3" s="52"/>
      <c r="J3" s="52"/>
      <c r="K3" s="53"/>
      <c r="L3" s="54" t="s">
        <v>6</v>
      </c>
    </row>
    <row r="4" spans="1:12" s="1" customFormat="1" ht="18" customHeight="1">
      <c r="A4" s="46"/>
      <c r="B4" s="49"/>
      <c r="C4" s="49"/>
      <c r="D4" s="49"/>
      <c r="E4" s="57" t="s">
        <v>7</v>
      </c>
      <c r="F4" s="58"/>
      <c r="G4" s="57" t="s">
        <v>8</v>
      </c>
      <c r="H4" s="58"/>
      <c r="I4" s="57" t="s">
        <v>9</v>
      </c>
      <c r="J4" s="58"/>
      <c r="K4" s="43" t="s">
        <v>10</v>
      </c>
      <c r="L4" s="55"/>
    </row>
    <row r="5" spans="1:12" s="1" customFormat="1" ht="18" customHeight="1" thickBot="1">
      <c r="A5" s="47"/>
      <c r="B5" s="50"/>
      <c r="C5" s="50"/>
      <c r="D5" s="50"/>
      <c r="E5" s="64" t="s">
        <v>11</v>
      </c>
      <c r="F5" s="28" t="s">
        <v>12</v>
      </c>
      <c r="G5" s="64" t="s">
        <v>11</v>
      </c>
      <c r="H5" s="28" t="s">
        <v>12</v>
      </c>
      <c r="I5" s="64" t="s">
        <v>11</v>
      </c>
      <c r="J5" s="2" t="s">
        <v>12</v>
      </c>
      <c r="K5" s="44"/>
      <c r="L5" s="56"/>
    </row>
    <row r="6" spans="1:12" s="1" customFormat="1" ht="22.5" customHeight="1">
      <c r="A6" s="40" t="s">
        <v>13</v>
      </c>
      <c r="B6" s="65"/>
      <c r="C6" s="66"/>
      <c r="D6" s="65"/>
      <c r="E6" s="13"/>
      <c r="F6" s="29"/>
      <c r="G6" s="13"/>
      <c r="H6" s="29"/>
      <c r="I6" s="13"/>
      <c r="J6" s="14"/>
      <c r="K6" s="36"/>
      <c r="L6" s="67" t="s">
        <v>14</v>
      </c>
    </row>
    <row r="7" spans="1:12" s="1" customFormat="1" ht="22.5" customHeight="1">
      <c r="A7" s="23" t="s">
        <v>41</v>
      </c>
      <c r="B7" s="68" t="s">
        <v>42</v>
      </c>
      <c r="C7" s="68" t="s">
        <v>15</v>
      </c>
      <c r="D7" s="68">
        <v>1</v>
      </c>
      <c r="E7" s="3">
        <v>2940000</v>
      </c>
      <c r="F7" s="30">
        <f>+E7*D7</f>
        <v>2940000</v>
      </c>
      <c r="G7" s="3"/>
      <c r="H7" s="30"/>
      <c r="I7" s="3"/>
      <c r="J7" s="3"/>
      <c r="K7" s="30">
        <f>+J7+H7+F7</f>
        <v>2940000</v>
      </c>
      <c r="L7" s="69" t="s">
        <v>45</v>
      </c>
    </row>
    <row r="8" spans="1:12" s="1" customFormat="1" ht="22.5" customHeight="1">
      <c r="A8" s="23" t="s">
        <v>27</v>
      </c>
      <c r="B8" s="68"/>
      <c r="C8" s="68" t="s">
        <v>15</v>
      </c>
      <c r="D8" s="68">
        <v>1</v>
      </c>
      <c r="E8" s="3">
        <v>800000</v>
      </c>
      <c r="F8" s="30">
        <f>+E8*D8</f>
        <v>800000</v>
      </c>
      <c r="G8" s="3"/>
      <c r="H8" s="30"/>
      <c r="I8" s="3"/>
      <c r="J8" s="3"/>
      <c r="K8" s="30">
        <f>+J8+H8+F8</f>
        <v>800000</v>
      </c>
      <c r="L8" s="70"/>
    </row>
    <row r="9" spans="1:12" s="1" customFormat="1" ht="22.5" customHeight="1">
      <c r="A9" s="21"/>
      <c r="B9" s="68"/>
      <c r="C9" s="68"/>
      <c r="D9" s="68"/>
      <c r="E9" s="3"/>
      <c r="F9" s="30"/>
      <c r="G9" s="3"/>
      <c r="H9" s="30"/>
      <c r="I9" s="3"/>
      <c r="J9" s="3"/>
      <c r="K9" s="30"/>
      <c r="L9" s="70"/>
    </row>
    <row r="10" spans="1:12" s="1" customFormat="1" ht="22.5" customHeight="1" thickBot="1">
      <c r="A10" s="22" t="s">
        <v>16</v>
      </c>
      <c r="B10" s="71"/>
      <c r="C10" s="71"/>
      <c r="D10" s="71"/>
      <c r="E10" s="4"/>
      <c r="F10" s="31">
        <f>SUM(F6:F9)</f>
        <v>3740000</v>
      </c>
      <c r="G10" s="4"/>
      <c r="H10" s="31"/>
      <c r="I10" s="4"/>
      <c r="J10" s="4"/>
      <c r="K10" s="31">
        <f>SUM(K6:K9)</f>
        <v>3740000</v>
      </c>
      <c r="L10" s="72"/>
    </row>
    <row r="11" spans="1:12" s="1" customFormat="1" ht="22.5" customHeight="1">
      <c r="A11" s="23" t="s">
        <v>17</v>
      </c>
      <c r="B11" s="68"/>
      <c r="C11" s="68"/>
      <c r="D11" s="68"/>
      <c r="E11" s="3"/>
      <c r="F11" s="30"/>
      <c r="G11" s="3"/>
      <c r="H11" s="30"/>
      <c r="I11" s="3"/>
      <c r="J11" s="3"/>
      <c r="K11" s="30"/>
      <c r="L11" s="73"/>
    </row>
    <row r="12" spans="1:12" s="1" customFormat="1" ht="22.5" customHeight="1">
      <c r="A12" s="41" t="s">
        <v>31</v>
      </c>
      <c r="B12" s="68" t="s">
        <v>18</v>
      </c>
      <c r="C12" s="68" t="s">
        <v>19</v>
      </c>
      <c r="D12" s="68">
        <v>3</v>
      </c>
      <c r="E12" s="3">
        <f>K10</f>
        <v>3740000</v>
      </c>
      <c r="F12" s="30">
        <f>E12*D12%</f>
        <v>112200</v>
      </c>
      <c r="G12" s="3"/>
      <c r="H12" s="30"/>
      <c r="I12" s="3"/>
      <c r="J12" s="3"/>
      <c r="K12" s="30">
        <f>+J12+H12+F12</f>
        <v>112200</v>
      </c>
      <c r="L12" s="74" t="s">
        <v>46</v>
      </c>
    </row>
    <row r="13" spans="1:12" s="1" customFormat="1" ht="22.5" customHeight="1">
      <c r="A13" s="23" t="s">
        <v>28</v>
      </c>
      <c r="B13" s="68" t="s">
        <v>20</v>
      </c>
      <c r="C13" s="68" t="s">
        <v>32</v>
      </c>
      <c r="D13" s="68">
        <v>3</v>
      </c>
      <c r="E13" s="3">
        <v>648</v>
      </c>
      <c r="F13" s="30">
        <v>1405</v>
      </c>
      <c r="G13" s="19">
        <v>165545</v>
      </c>
      <c r="H13" s="30">
        <f>+G13*D13</f>
        <v>496635</v>
      </c>
      <c r="I13" s="3"/>
      <c r="J13" s="3"/>
      <c r="K13" s="30">
        <f>+J13+H13+F13</f>
        <v>498040</v>
      </c>
      <c r="L13" s="75" t="s">
        <v>47</v>
      </c>
    </row>
    <row r="14" spans="1:12" s="1" customFormat="1" ht="22.5" customHeight="1">
      <c r="A14" s="23" t="s">
        <v>33</v>
      </c>
      <c r="B14" s="68" t="s">
        <v>20</v>
      </c>
      <c r="C14" s="68" t="s">
        <v>21</v>
      </c>
      <c r="D14" s="68">
        <v>3</v>
      </c>
      <c r="E14" s="3"/>
      <c r="F14" s="30"/>
      <c r="G14" s="19">
        <v>165545</v>
      </c>
      <c r="H14" s="42">
        <f>D14*G14</f>
        <v>496635</v>
      </c>
      <c r="I14" s="42"/>
      <c r="J14" s="42"/>
      <c r="K14" s="3">
        <f>+J14+H14+F14</f>
        <v>496635</v>
      </c>
      <c r="L14" s="75" t="s">
        <v>47</v>
      </c>
    </row>
    <row r="15" spans="1:12" s="1" customFormat="1" ht="22.5" customHeight="1">
      <c r="A15" s="23" t="s">
        <v>22</v>
      </c>
      <c r="B15" s="68" t="s">
        <v>20</v>
      </c>
      <c r="C15" s="68" t="s">
        <v>21</v>
      </c>
      <c r="D15" s="68">
        <v>2</v>
      </c>
      <c r="E15" s="3"/>
      <c r="F15" s="30"/>
      <c r="G15" s="19">
        <v>165545</v>
      </c>
      <c r="H15" s="42">
        <f>D15*G15</f>
        <v>331090</v>
      </c>
      <c r="I15" s="42"/>
      <c r="J15" s="42"/>
      <c r="K15" s="3">
        <f>+J15+H15+F15</f>
        <v>331090</v>
      </c>
      <c r="L15" s="75" t="s">
        <v>47</v>
      </c>
    </row>
    <row r="16" spans="1:12" s="1" customFormat="1" ht="22.5" customHeight="1">
      <c r="A16" s="37" t="s">
        <v>34</v>
      </c>
      <c r="B16" s="76"/>
      <c r="C16" s="68" t="s">
        <v>29</v>
      </c>
      <c r="D16" s="76">
        <v>1</v>
      </c>
      <c r="E16" s="38">
        <v>20000</v>
      </c>
      <c r="F16" s="39">
        <f>E16*20</f>
        <v>400000</v>
      </c>
      <c r="G16" s="19">
        <v>165545</v>
      </c>
      <c r="H16" s="42">
        <f>D16*G16</f>
        <v>165545</v>
      </c>
      <c r="I16" s="42"/>
      <c r="J16" s="42"/>
      <c r="K16" s="3">
        <f>+J16+H16+F16</f>
        <v>565545</v>
      </c>
      <c r="L16" s="75" t="s">
        <v>47</v>
      </c>
    </row>
    <row r="17" spans="1:12" s="1" customFormat="1" ht="22.5" customHeight="1" thickBot="1">
      <c r="A17" s="22" t="s">
        <v>16</v>
      </c>
      <c r="B17" s="71"/>
      <c r="C17" s="71"/>
      <c r="D17" s="71"/>
      <c r="E17" s="4"/>
      <c r="F17" s="31">
        <f>SUM(F12:F16)</f>
        <v>513605</v>
      </c>
      <c r="G17" s="4"/>
      <c r="H17" s="31">
        <f>SUM(H12:H16)</f>
        <v>1489905</v>
      </c>
      <c r="I17" s="4"/>
      <c r="J17" s="31">
        <f>SUM(J12:J16)</f>
        <v>0</v>
      </c>
      <c r="K17" s="31">
        <f>SUM(K12:K16)</f>
        <v>2003510</v>
      </c>
      <c r="L17" s="77"/>
    </row>
    <row r="18" spans="1:12" s="1" customFormat="1" ht="22.5" customHeight="1">
      <c r="A18" s="24" t="s">
        <v>35</v>
      </c>
      <c r="B18" s="78"/>
      <c r="C18" s="78"/>
      <c r="D18" s="78"/>
      <c r="E18" s="17"/>
      <c r="F18" s="32"/>
      <c r="G18" s="17"/>
      <c r="H18" s="32"/>
      <c r="I18" s="17"/>
      <c r="J18" s="17"/>
      <c r="K18" s="32"/>
      <c r="L18" s="18"/>
    </row>
    <row r="19" spans="1:12" s="1" customFormat="1" ht="22.5" customHeight="1">
      <c r="A19" s="25" t="s">
        <v>30</v>
      </c>
      <c r="B19" s="11" t="s">
        <v>36</v>
      </c>
      <c r="C19" s="11" t="s">
        <v>23</v>
      </c>
      <c r="D19" s="12">
        <v>8</v>
      </c>
      <c r="E19" s="16">
        <v>17355</v>
      </c>
      <c r="F19" s="16">
        <f>INT(E19*D19)</f>
        <v>138840</v>
      </c>
      <c r="G19" s="16">
        <v>55699</v>
      </c>
      <c r="H19" s="16">
        <f>INT(G19*D19)</f>
        <v>445592</v>
      </c>
      <c r="I19" s="16">
        <v>29557</v>
      </c>
      <c r="J19" s="16">
        <f>INT(D19*I19)</f>
        <v>236456</v>
      </c>
      <c r="K19" s="33">
        <f>F19+H19+J19</f>
        <v>820888</v>
      </c>
      <c r="L19" s="74" t="s">
        <v>48</v>
      </c>
    </row>
    <row r="20" spans="1:12" s="1" customFormat="1" ht="22.5" customHeight="1">
      <c r="A20" s="25" t="s">
        <v>24</v>
      </c>
      <c r="B20" s="79" t="s">
        <v>25</v>
      </c>
      <c r="C20" s="79" t="s">
        <v>26</v>
      </c>
      <c r="D20" s="79">
        <v>3</v>
      </c>
      <c r="E20" s="80"/>
      <c r="F20" s="81"/>
      <c r="G20" s="80"/>
      <c r="H20" s="81"/>
      <c r="I20" s="80">
        <f>H22</f>
        <v>1935497</v>
      </c>
      <c r="J20" s="80">
        <f>I20*D20%</f>
        <v>58064.909999999996</v>
      </c>
      <c r="K20" s="33">
        <f>F20+H20+J20</f>
        <v>58064.909999999996</v>
      </c>
      <c r="L20" s="74" t="s">
        <v>46</v>
      </c>
    </row>
    <row r="21" spans="1:12" s="1" customFormat="1" ht="22.5" customHeight="1" thickBot="1">
      <c r="A21" s="26" t="s">
        <v>16</v>
      </c>
      <c r="B21" s="82"/>
      <c r="C21" s="82"/>
      <c r="D21" s="82"/>
      <c r="E21" s="82"/>
      <c r="F21" s="34">
        <f>SUM(F19:F20)</f>
        <v>138840</v>
      </c>
      <c r="G21" s="6"/>
      <c r="H21" s="34">
        <f>SUM(H19:H20)</f>
        <v>445592</v>
      </c>
      <c r="I21" s="5"/>
      <c r="J21" s="6">
        <f>SUM(J19:J20)</f>
        <v>294520.91</v>
      </c>
      <c r="K21" s="34">
        <f>SUM(K19:K20)</f>
        <v>878952.91</v>
      </c>
      <c r="L21" s="83"/>
    </row>
    <row r="22" spans="1:12" ht="30.75" customHeight="1" thickBot="1" thickTop="1">
      <c r="A22" s="27" t="s">
        <v>37</v>
      </c>
      <c r="B22" s="7"/>
      <c r="C22" s="8"/>
      <c r="D22" s="9"/>
      <c r="E22" s="20"/>
      <c r="F22" s="35">
        <f>F10+F17+F21</f>
        <v>4392445</v>
      </c>
      <c r="G22" s="15"/>
      <c r="H22" s="35">
        <f>H10+H17+H21</f>
        <v>1935497</v>
      </c>
      <c r="I22" s="15"/>
      <c r="J22" s="15">
        <f>J10+J17+J21</f>
        <v>294520.91</v>
      </c>
      <c r="K22" s="35">
        <f>K10+K17+K21</f>
        <v>6622462.91</v>
      </c>
      <c r="L22" s="10"/>
    </row>
  </sheetData>
  <sheetProtection/>
  <mergeCells count="11"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13" r:id="rId1" display=" 2024 대한건설협회 보고서 P.9"/>
    <hyperlink ref="L14" r:id="rId2" display=" 2024 대한건설협회 보고서 P.9"/>
    <hyperlink ref="L15" r:id="rId3" display=" 2024 대한건설협회 보고서 P.9"/>
    <hyperlink ref="L16" r:id="rId4" display=" 2024 대한건설협회 보고서 P.9"/>
    <hyperlink ref="L12" r:id="rId5" display=" 2024 종합적산정보 P.6"/>
    <hyperlink ref="L7" r:id="rId6" display="물가정보 2024 3월 P.234"/>
    <hyperlink ref="L20" r:id="rId7" display=" 2024 종합적산정보 P.6"/>
    <hyperlink ref="L19" r:id="rId8" display=" 2024 종합적산정보 P.686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N5" sqref="N5"/>
    </sheetView>
  </sheetViews>
  <sheetFormatPr defaultColWidth="8.88671875" defaultRowHeight="13.5"/>
  <cols>
    <col min="1" max="1" width="11.88671875" style="84" customWidth="1"/>
    <col min="2" max="2" width="11.5546875" style="0" customWidth="1"/>
    <col min="3" max="3" width="7.77734375" style="0" customWidth="1"/>
    <col min="4" max="4" width="7.10546875" style="0" customWidth="1"/>
    <col min="5" max="5" width="9.88671875" style="0" customWidth="1"/>
    <col min="6" max="6" width="9.77734375" style="84" bestFit="1" customWidth="1"/>
    <col min="8" max="8" width="8.99609375" style="84" customWidth="1"/>
    <col min="9" max="9" width="8.21484375" style="0" customWidth="1"/>
    <col min="11" max="11" width="9.77734375" style="84" bestFit="1" customWidth="1"/>
    <col min="12" max="12" width="22.10546875" style="0" customWidth="1"/>
    <col min="13" max="13" width="1.99609375" style="0" customWidth="1"/>
  </cols>
  <sheetData>
    <row r="1" spans="1:12" s="1" customFormat="1" ht="39.75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1" customFormat="1" ht="21" thickBot="1">
      <c r="A2" s="60"/>
      <c r="C2" s="61"/>
      <c r="F2" s="62"/>
      <c r="H2" s="62"/>
      <c r="K2" s="62"/>
      <c r="L2" s="63" t="s">
        <v>0</v>
      </c>
    </row>
    <row r="3" spans="1:12" s="1" customFormat="1" ht="13.5">
      <c r="A3" s="45" t="s">
        <v>1</v>
      </c>
      <c r="B3" s="48" t="s">
        <v>2</v>
      </c>
      <c r="C3" s="48" t="s">
        <v>3</v>
      </c>
      <c r="D3" s="48" t="s">
        <v>4</v>
      </c>
      <c r="E3" s="51" t="s">
        <v>5</v>
      </c>
      <c r="F3" s="52"/>
      <c r="G3" s="52"/>
      <c r="H3" s="52"/>
      <c r="I3" s="52"/>
      <c r="J3" s="52"/>
      <c r="K3" s="53"/>
      <c r="L3" s="54" t="s">
        <v>6</v>
      </c>
    </row>
    <row r="4" spans="1:12" s="1" customFormat="1" ht="18" customHeight="1">
      <c r="A4" s="46"/>
      <c r="B4" s="49"/>
      <c r="C4" s="49"/>
      <c r="D4" s="49"/>
      <c r="E4" s="57" t="s">
        <v>7</v>
      </c>
      <c r="F4" s="58"/>
      <c r="G4" s="57" t="s">
        <v>8</v>
      </c>
      <c r="H4" s="58"/>
      <c r="I4" s="57" t="s">
        <v>9</v>
      </c>
      <c r="J4" s="58"/>
      <c r="K4" s="43" t="s">
        <v>10</v>
      </c>
      <c r="L4" s="55"/>
    </row>
    <row r="5" spans="1:12" s="1" customFormat="1" ht="18" customHeight="1" thickBot="1">
      <c r="A5" s="47"/>
      <c r="B5" s="50"/>
      <c r="C5" s="50"/>
      <c r="D5" s="50"/>
      <c r="E5" s="64" t="s">
        <v>11</v>
      </c>
      <c r="F5" s="28" t="s">
        <v>12</v>
      </c>
      <c r="G5" s="64" t="s">
        <v>11</v>
      </c>
      <c r="H5" s="28" t="s">
        <v>12</v>
      </c>
      <c r="I5" s="64" t="s">
        <v>11</v>
      </c>
      <c r="J5" s="2" t="s">
        <v>12</v>
      </c>
      <c r="K5" s="44"/>
      <c r="L5" s="56"/>
    </row>
    <row r="6" spans="1:12" s="1" customFormat="1" ht="22.5" customHeight="1">
      <c r="A6" s="40" t="s">
        <v>13</v>
      </c>
      <c r="B6" s="65"/>
      <c r="C6" s="66"/>
      <c r="D6" s="65"/>
      <c r="E6" s="13"/>
      <c r="F6" s="29"/>
      <c r="G6" s="13"/>
      <c r="H6" s="29"/>
      <c r="I6" s="13"/>
      <c r="J6" s="14"/>
      <c r="K6" s="36"/>
      <c r="L6" s="67" t="s">
        <v>14</v>
      </c>
    </row>
    <row r="7" spans="1:12" s="1" customFormat="1" ht="22.5" customHeight="1">
      <c r="A7" s="23" t="s">
        <v>41</v>
      </c>
      <c r="B7" s="68" t="s">
        <v>40</v>
      </c>
      <c r="C7" s="68" t="s">
        <v>15</v>
      </c>
      <c r="D7" s="68">
        <v>1</v>
      </c>
      <c r="E7" s="3">
        <v>2740000</v>
      </c>
      <c r="F7" s="30">
        <f>+E7*D7</f>
        <v>2740000</v>
      </c>
      <c r="G7" s="3"/>
      <c r="H7" s="30"/>
      <c r="I7" s="3"/>
      <c r="J7" s="3"/>
      <c r="K7" s="30">
        <f>+J7+H7+F7</f>
        <v>2740000</v>
      </c>
      <c r="L7" s="69" t="s">
        <v>45</v>
      </c>
    </row>
    <row r="8" spans="1:12" s="1" customFormat="1" ht="22.5" customHeight="1">
      <c r="A8" s="23" t="s">
        <v>27</v>
      </c>
      <c r="B8" s="68"/>
      <c r="C8" s="68" t="s">
        <v>15</v>
      </c>
      <c r="D8" s="68">
        <v>1</v>
      </c>
      <c r="E8" s="3">
        <v>800000</v>
      </c>
      <c r="F8" s="30">
        <f>+E8*D8</f>
        <v>800000</v>
      </c>
      <c r="G8" s="3"/>
      <c r="H8" s="30"/>
      <c r="I8" s="3"/>
      <c r="J8" s="3"/>
      <c r="K8" s="30">
        <f>+J8+H8+F8</f>
        <v>800000</v>
      </c>
      <c r="L8" s="70"/>
    </row>
    <row r="9" spans="1:12" s="1" customFormat="1" ht="22.5" customHeight="1">
      <c r="A9" s="21"/>
      <c r="B9" s="68"/>
      <c r="C9" s="68"/>
      <c r="D9" s="68"/>
      <c r="E9" s="3"/>
      <c r="F9" s="30"/>
      <c r="G9" s="3"/>
      <c r="H9" s="30"/>
      <c r="I9" s="3"/>
      <c r="J9" s="3"/>
      <c r="K9" s="30"/>
      <c r="L9" s="70"/>
    </row>
    <row r="10" spans="1:12" s="1" customFormat="1" ht="22.5" customHeight="1" thickBot="1">
      <c r="A10" s="22" t="s">
        <v>16</v>
      </c>
      <c r="B10" s="71"/>
      <c r="C10" s="71"/>
      <c r="D10" s="71"/>
      <c r="E10" s="4"/>
      <c r="F10" s="31">
        <f>SUM(F6:F9)</f>
        <v>3540000</v>
      </c>
      <c r="G10" s="4"/>
      <c r="H10" s="31"/>
      <c r="I10" s="4"/>
      <c r="J10" s="4"/>
      <c r="K10" s="31">
        <f>SUM(K6:K9)</f>
        <v>3540000</v>
      </c>
      <c r="L10" s="72"/>
    </row>
    <row r="11" spans="1:12" s="1" customFormat="1" ht="22.5" customHeight="1">
      <c r="A11" s="23" t="s">
        <v>17</v>
      </c>
      <c r="B11" s="68"/>
      <c r="C11" s="68"/>
      <c r="D11" s="68"/>
      <c r="E11" s="3"/>
      <c r="F11" s="30"/>
      <c r="G11" s="3"/>
      <c r="H11" s="30"/>
      <c r="I11" s="3"/>
      <c r="J11" s="3"/>
      <c r="K11" s="30"/>
      <c r="L11" s="73"/>
    </row>
    <row r="12" spans="1:12" s="1" customFormat="1" ht="22.5" customHeight="1">
      <c r="A12" s="41" t="s">
        <v>31</v>
      </c>
      <c r="B12" s="68" t="s">
        <v>18</v>
      </c>
      <c r="C12" s="68" t="s">
        <v>19</v>
      </c>
      <c r="D12" s="68">
        <v>3</v>
      </c>
      <c r="E12" s="3">
        <f>K10</f>
        <v>3540000</v>
      </c>
      <c r="F12" s="30">
        <f>E12*D12%</f>
        <v>106200</v>
      </c>
      <c r="G12" s="3"/>
      <c r="H12" s="30"/>
      <c r="I12" s="3"/>
      <c r="J12" s="3"/>
      <c r="K12" s="30">
        <f>+J12+H12+F12</f>
        <v>106200</v>
      </c>
      <c r="L12" s="74" t="s">
        <v>46</v>
      </c>
    </row>
    <row r="13" spans="1:12" s="1" customFormat="1" ht="22.5" customHeight="1">
      <c r="A13" s="23" t="s">
        <v>28</v>
      </c>
      <c r="B13" s="68" t="s">
        <v>20</v>
      </c>
      <c r="C13" s="68" t="s">
        <v>32</v>
      </c>
      <c r="D13" s="68">
        <v>3</v>
      </c>
      <c r="E13" s="3">
        <v>648</v>
      </c>
      <c r="F13" s="30">
        <v>1405</v>
      </c>
      <c r="G13" s="19">
        <v>165545</v>
      </c>
      <c r="H13" s="30">
        <f>+G13*D13</f>
        <v>496635</v>
      </c>
      <c r="I13" s="3"/>
      <c r="J13" s="3"/>
      <c r="K13" s="30">
        <f>+J13+H13+F13</f>
        <v>498040</v>
      </c>
      <c r="L13" s="75" t="s">
        <v>47</v>
      </c>
    </row>
    <row r="14" spans="1:12" s="1" customFormat="1" ht="22.5" customHeight="1">
      <c r="A14" s="23" t="s">
        <v>33</v>
      </c>
      <c r="B14" s="68" t="s">
        <v>20</v>
      </c>
      <c r="C14" s="68" t="s">
        <v>21</v>
      </c>
      <c r="D14" s="68">
        <v>3</v>
      </c>
      <c r="E14" s="3"/>
      <c r="F14" s="30"/>
      <c r="G14" s="19">
        <v>165545</v>
      </c>
      <c r="H14" s="42">
        <f>D14*G14</f>
        <v>496635</v>
      </c>
      <c r="I14" s="42"/>
      <c r="J14" s="42"/>
      <c r="K14" s="3">
        <f>+J14+H14+F14</f>
        <v>496635</v>
      </c>
      <c r="L14" s="75" t="s">
        <v>47</v>
      </c>
    </row>
    <row r="15" spans="1:12" s="1" customFormat="1" ht="22.5" customHeight="1">
      <c r="A15" s="23" t="s">
        <v>22</v>
      </c>
      <c r="B15" s="68" t="s">
        <v>20</v>
      </c>
      <c r="C15" s="68" t="s">
        <v>21</v>
      </c>
      <c r="D15" s="68">
        <v>2</v>
      </c>
      <c r="E15" s="3"/>
      <c r="F15" s="30"/>
      <c r="G15" s="19">
        <v>165545</v>
      </c>
      <c r="H15" s="42">
        <f>D15*G15</f>
        <v>331090</v>
      </c>
      <c r="I15" s="42"/>
      <c r="J15" s="42"/>
      <c r="K15" s="3">
        <f>+J15+H15+F15</f>
        <v>331090</v>
      </c>
      <c r="L15" s="75" t="s">
        <v>47</v>
      </c>
    </row>
    <row r="16" spans="1:12" s="1" customFormat="1" ht="22.5" customHeight="1">
      <c r="A16" s="37" t="s">
        <v>34</v>
      </c>
      <c r="B16" s="76"/>
      <c r="C16" s="68" t="s">
        <v>29</v>
      </c>
      <c r="D16" s="76">
        <v>1</v>
      </c>
      <c r="E16" s="38">
        <v>20000</v>
      </c>
      <c r="F16" s="39">
        <f>E16*20</f>
        <v>400000</v>
      </c>
      <c r="G16" s="19">
        <v>165545</v>
      </c>
      <c r="H16" s="42">
        <f>D16*G16</f>
        <v>165545</v>
      </c>
      <c r="I16" s="42"/>
      <c r="J16" s="42"/>
      <c r="K16" s="3">
        <f>+J16+H16+F16</f>
        <v>565545</v>
      </c>
      <c r="L16" s="75" t="s">
        <v>47</v>
      </c>
    </row>
    <row r="17" spans="1:12" s="1" customFormat="1" ht="22.5" customHeight="1" thickBot="1">
      <c r="A17" s="22" t="s">
        <v>16</v>
      </c>
      <c r="B17" s="71"/>
      <c r="C17" s="71"/>
      <c r="D17" s="71"/>
      <c r="E17" s="4"/>
      <c r="F17" s="31">
        <f>SUM(F12:F16)</f>
        <v>507605</v>
      </c>
      <c r="G17" s="4"/>
      <c r="H17" s="31">
        <f>SUM(H12:H16)</f>
        <v>1489905</v>
      </c>
      <c r="I17" s="4"/>
      <c r="J17" s="31">
        <f>SUM(J12:J16)</f>
        <v>0</v>
      </c>
      <c r="K17" s="31">
        <f>SUM(K12:K16)</f>
        <v>1997510</v>
      </c>
      <c r="L17" s="77"/>
    </row>
    <row r="18" spans="1:12" s="1" customFormat="1" ht="22.5" customHeight="1">
      <c r="A18" s="24" t="s">
        <v>35</v>
      </c>
      <c r="B18" s="78"/>
      <c r="C18" s="78"/>
      <c r="D18" s="78"/>
      <c r="E18" s="17"/>
      <c r="F18" s="32"/>
      <c r="G18" s="17"/>
      <c r="H18" s="32"/>
      <c r="I18" s="17"/>
      <c r="J18" s="17"/>
      <c r="K18" s="32"/>
      <c r="L18" s="18"/>
    </row>
    <row r="19" spans="1:12" s="1" customFormat="1" ht="22.5" customHeight="1">
      <c r="A19" s="25" t="s">
        <v>30</v>
      </c>
      <c r="B19" s="11" t="s">
        <v>36</v>
      </c>
      <c r="C19" s="11" t="s">
        <v>23</v>
      </c>
      <c r="D19" s="12">
        <v>8</v>
      </c>
      <c r="E19" s="16">
        <v>17355</v>
      </c>
      <c r="F19" s="16">
        <f>INT(E19*D19)</f>
        <v>138840</v>
      </c>
      <c r="G19" s="16">
        <v>55699</v>
      </c>
      <c r="H19" s="16">
        <f>INT(G19*D19)</f>
        <v>445592</v>
      </c>
      <c r="I19" s="16">
        <v>29557</v>
      </c>
      <c r="J19" s="16">
        <f>INT(D19*I19)</f>
        <v>236456</v>
      </c>
      <c r="K19" s="33">
        <f>F19+H19+J19</f>
        <v>820888</v>
      </c>
      <c r="L19" s="74" t="s">
        <v>48</v>
      </c>
    </row>
    <row r="20" spans="1:12" s="1" customFormat="1" ht="22.5" customHeight="1">
      <c r="A20" s="25" t="s">
        <v>24</v>
      </c>
      <c r="B20" s="79" t="s">
        <v>25</v>
      </c>
      <c r="C20" s="79" t="s">
        <v>26</v>
      </c>
      <c r="D20" s="79">
        <v>3</v>
      </c>
      <c r="E20" s="80"/>
      <c r="F20" s="81"/>
      <c r="G20" s="80"/>
      <c r="H20" s="81"/>
      <c r="I20" s="80">
        <f>H22</f>
        <v>1935497</v>
      </c>
      <c r="J20" s="80">
        <f>I20*D20%</f>
        <v>58064.909999999996</v>
      </c>
      <c r="K20" s="33">
        <f>F20+H20+J20</f>
        <v>58064.909999999996</v>
      </c>
      <c r="L20" s="74" t="s">
        <v>46</v>
      </c>
    </row>
    <row r="21" spans="1:12" s="1" customFormat="1" ht="22.5" customHeight="1" thickBot="1">
      <c r="A21" s="26" t="s">
        <v>16</v>
      </c>
      <c r="B21" s="82"/>
      <c r="C21" s="82"/>
      <c r="D21" s="82"/>
      <c r="E21" s="82"/>
      <c r="F21" s="34">
        <f>SUM(F19:F20)</f>
        <v>138840</v>
      </c>
      <c r="G21" s="6"/>
      <c r="H21" s="34">
        <f>SUM(H19:H20)</f>
        <v>445592</v>
      </c>
      <c r="I21" s="5"/>
      <c r="J21" s="6">
        <f>SUM(J19:J20)</f>
        <v>294520.91</v>
      </c>
      <c r="K21" s="34">
        <f>SUM(K19:K20)</f>
        <v>878952.91</v>
      </c>
      <c r="L21" s="83"/>
    </row>
    <row r="22" spans="1:12" ht="30.75" customHeight="1" thickBot="1" thickTop="1">
      <c r="A22" s="27" t="s">
        <v>37</v>
      </c>
      <c r="B22" s="7"/>
      <c r="C22" s="8"/>
      <c r="D22" s="9"/>
      <c r="E22" s="20"/>
      <c r="F22" s="35">
        <f>F10+F17+F21</f>
        <v>4186445</v>
      </c>
      <c r="G22" s="15"/>
      <c r="H22" s="35">
        <f>H10+H17+H21</f>
        <v>1935497</v>
      </c>
      <c r="I22" s="15"/>
      <c r="J22" s="15">
        <f>J10+J17+J21</f>
        <v>294520.91</v>
      </c>
      <c r="K22" s="35">
        <f>K10+K17+K21</f>
        <v>6416462.91</v>
      </c>
      <c r="L22" s="10"/>
    </row>
  </sheetData>
  <sheetProtection/>
  <mergeCells count="11"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13" r:id="rId1" display=" 2024 대한건설협회 보고서 P.9"/>
    <hyperlink ref="L14" r:id="rId2" display=" 2024 대한건설협회 보고서 P.9"/>
    <hyperlink ref="L15" r:id="rId3" display=" 2024 대한건설협회 보고서 P.9"/>
    <hyperlink ref="L16" r:id="rId4" display=" 2024 대한건설협회 보고서 P.9"/>
    <hyperlink ref="L12" r:id="rId5" display=" 2024 종합적산정보 P.6"/>
    <hyperlink ref="L7" r:id="rId6" display="물가정보 2024 3월 P.234"/>
    <hyperlink ref="L20" r:id="rId7" display=" 2024 종합적산정보 P.6"/>
    <hyperlink ref="L19" r:id="rId8" display=" 2024 종합적산정보 P.68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O2" sqref="O2"/>
    </sheetView>
  </sheetViews>
  <sheetFormatPr defaultColWidth="8.88671875" defaultRowHeight="13.5"/>
  <cols>
    <col min="1" max="1" width="11.88671875" style="84" customWidth="1"/>
    <col min="2" max="2" width="11.5546875" style="0" customWidth="1"/>
    <col min="3" max="3" width="7.77734375" style="0" customWidth="1"/>
    <col min="4" max="4" width="7.10546875" style="0" customWidth="1"/>
    <col min="5" max="5" width="9.88671875" style="0" customWidth="1"/>
    <col min="6" max="6" width="9.77734375" style="84" bestFit="1" customWidth="1"/>
    <col min="8" max="8" width="8.99609375" style="84" customWidth="1"/>
    <col min="9" max="9" width="8.21484375" style="0" customWidth="1"/>
    <col min="11" max="11" width="9.77734375" style="84" bestFit="1" customWidth="1"/>
    <col min="12" max="12" width="22.10546875" style="0" customWidth="1"/>
    <col min="13" max="13" width="1.99609375" style="0" customWidth="1"/>
  </cols>
  <sheetData>
    <row r="1" spans="1:12" s="1" customFormat="1" ht="39.75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1" customFormat="1" ht="21" thickBot="1">
      <c r="A2" s="60"/>
      <c r="C2" s="61"/>
      <c r="F2" s="62"/>
      <c r="H2" s="62"/>
      <c r="K2" s="62"/>
      <c r="L2" s="63" t="s">
        <v>0</v>
      </c>
    </row>
    <row r="3" spans="1:12" s="1" customFormat="1" ht="13.5">
      <c r="A3" s="45" t="s">
        <v>1</v>
      </c>
      <c r="B3" s="48" t="s">
        <v>2</v>
      </c>
      <c r="C3" s="48" t="s">
        <v>3</v>
      </c>
      <c r="D3" s="48" t="s">
        <v>4</v>
      </c>
      <c r="E3" s="51" t="s">
        <v>5</v>
      </c>
      <c r="F3" s="52"/>
      <c r="G3" s="52"/>
      <c r="H3" s="52"/>
      <c r="I3" s="52"/>
      <c r="J3" s="52"/>
      <c r="K3" s="53"/>
      <c r="L3" s="54" t="s">
        <v>6</v>
      </c>
    </row>
    <row r="4" spans="1:12" s="1" customFormat="1" ht="18" customHeight="1">
      <c r="A4" s="46"/>
      <c r="B4" s="49"/>
      <c r="C4" s="49"/>
      <c r="D4" s="49"/>
      <c r="E4" s="57" t="s">
        <v>7</v>
      </c>
      <c r="F4" s="58"/>
      <c r="G4" s="57" t="s">
        <v>8</v>
      </c>
      <c r="H4" s="58"/>
      <c r="I4" s="57" t="s">
        <v>9</v>
      </c>
      <c r="J4" s="58"/>
      <c r="K4" s="43" t="s">
        <v>10</v>
      </c>
      <c r="L4" s="55"/>
    </row>
    <row r="5" spans="1:12" s="1" customFormat="1" ht="18" customHeight="1" thickBot="1">
      <c r="A5" s="47"/>
      <c r="B5" s="50"/>
      <c r="C5" s="50"/>
      <c r="D5" s="50"/>
      <c r="E5" s="64" t="s">
        <v>11</v>
      </c>
      <c r="F5" s="28" t="s">
        <v>12</v>
      </c>
      <c r="G5" s="64" t="s">
        <v>11</v>
      </c>
      <c r="H5" s="28" t="s">
        <v>12</v>
      </c>
      <c r="I5" s="64" t="s">
        <v>11</v>
      </c>
      <c r="J5" s="2" t="s">
        <v>12</v>
      </c>
      <c r="K5" s="44"/>
      <c r="L5" s="56"/>
    </row>
    <row r="6" spans="1:12" s="1" customFormat="1" ht="22.5" customHeight="1">
      <c r="A6" s="40" t="s">
        <v>13</v>
      </c>
      <c r="B6" s="65"/>
      <c r="C6" s="66"/>
      <c r="D6" s="65"/>
      <c r="E6" s="13"/>
      <c r="F6" s="29"/>
      <c r="G6" s="13"/>
      <c r="H6" s="29"/>
      <c r="I6" s="13"/>
      <c r="J6" s="14"/>
      <c r="K6" s="36"/>
      <c r="L6" s="67" t="s">
        <v>14</v>
      </c>
    </row>
    <row r="7" spans="1:12" s="1" customFormat="1" ht="22.5" customHeight="1">
      <c r="A7" s="23" t="s">
        <v>41</v>
      </c>
      <c r="B7" s="68" t="s">
        <v>44</v>
      </c>
      <c r="C7" s="68" t="s">
        <v>15</v>
      </c>
      <c r="D7" s="68">
        <v>1</v>
      </c>
      <c r="E7" s="3">
        <v>3620000</v>
      </c>
      <c r="F7" s="30">
        <f>+E7*D7</f>
        <v>3620000</v>
      </c>
      <c r="G7" s="3"/>
      <c r="H7" s="30"/>
      <c r="I7" s="3"/>
      <c r="J7" s="3"/>
      <c r="K7" s="30">
        <f>+J7+H7+F7</f>
        <v>3620000</v>
      </c>
      <c r="L7" s="69" t="s">
        <v>45</v>
      </c>
    </row>
    <row r="8" spans="1:12" s="1" customFormat="1" ht="22.5" customHeight="1">
      <c r="A8" s="23" t="s">
        <v>27</v>
      </c>
      <c r="B8" s="68"/>
      <c r="C8" s="68" t="s">
        <v>15</v>
      </c>
      <c r="D8" s="68">
        <v>1</v>
      </c>
      <c r="E8" s="3">
        <v>800000</v>
      </c>
      <c r="F8" s="30">
        <f>+E8*D8</f>
        <v>800000</v>
      </c>
      <c r="G8" s="3"/>
      <c r="H8" s="30"/>
      <c r="I8" s="3"/>
      <c r="J8" s="3"/>
      <c r="K8" s="30">
        <f>+J8+H8+F8</f>
        <v>800000</v>
      </c>
      <c r="L8" s="70"/>
    </row>
    <row r="9" spans="1:12" s="1" customFormat="1" ht="22.5" customHeight="1">
      <c r="A9" s="21"/>
      <c r="B9" s="68"/>
      <c r="C9" s="68"/>
      <c r="D9" s="68"/>
      <c r="E9" s="3"/>
      <c r="F9" s="30"/>
      <c r="G9" s="3"/>
      <c r="H9" s="30"/>
      <c r="I9" s="3"/>
      <c r="J9" s="3"/>
      <c r="K9" s="30"/>
      <c r="L9" s="70"/>
    </row>
    <row r="10" spans="1:12" s="1" customFormat="1" ht="22.5" customHeight="1" thickBot="1">
      <c r="A10" s="22" t="s">
        <v>16</v>
      </c>
      <c r="B10" s="71"/>
      <c r="C10" s="71"/>
      <c r="D10" s="71"/>
      <c r="E10" s="4"/>
      <c r="F10" s="31">
        <f>SUM(F6:F9)</f>
        <v>4420000</v>
      </c>
      <c r="G10" s="4"/>
      <c r="H10" s="31"/>
      <c r="I10" s="4"/>
      <c r="J10" s="4"/>
      <c r="K10" s="31">
        <f>SUM(K6:K9)</f>
        <v>4420000</v>
      </c>
      <c r="L10" s="72"/>
    </row>
    <row r="11" spans="1:12" s="1" customFormat="1" ht="22.5" customHeight="1">
      <c r="A11" s="23" t="s">
        <v>17</v>
      </c>
      <c r="B11" s="68"/>
      <c r="C11" s="68"/>
      <c r="D11" s="68"/>
      <c r="E11" s="3"/>
      <c r="F11" s="30"/>
      <c r="G11" s="3"/>
      <c r="H11" s="30"/>
      <c r="I11" s="3"/>
      <c r="J11" s="3"/>
      <c r="K11" s="30"/>
      <c r="L11" s="73"/>
    </row>
    <row r="12" spans="1:12" s="1" customFormat="1" ht="22.5" customHeight="1">
      <c r="A12" s="41" t="s">
        <v>31</v>
      </c>
      <c r="B12" s="68" t="s">
        <v>18</v>
      </c>
      <c r="C12" s="68" t="s">
        <v>19</v>
      </c>
      <c r="D12" s="68">
        <v>3</v>
      </c>
      <c r="E12" s="3">
        <f>K10</f>
        <v>4420000</v>
      </c>
      <c r="F12" s="30">
        <f>E12*D12%</f>
        <v>132600</v>
      </c>
      <c r="G12" s="3"/>
      <c r="H12" s="30"/>
      <c r="I12" s="3"/>
      <c r="J12" s="3"/>
      <c r="K12" s="30">
        <f>+J12+H12+F12</f>
        <v>132600</v>
      </c>
      <c r="L12" s="74" t="s">
        <v>46</v>
      </c>
    </row>
    <row r="13" spans="1:12" s="1" customFormat="1" ht="22.5" customHeight="1">
      <c r="A13" s="23" t="s">
        <v>28</v>
      </c>
      <c r="B13" s="68" t="s">
        <v>20</v>
      </c>
      <c r="C13" s="68" t="s">
        <v>32</v>
      </c>
      <c r="D13" s="68">
        <v>3</v>
      </c>
      <c r="E13" s="3">
        <v>648</v>
      </c>
      <c r="F13" s="30">
        <v>1405</v>
      </c>
      <c r="G13" s="19">
        <v>165545</v>
      </c>
      <c r="H13" s="30">
        <f>+G13*D13</f>
        <v>496635</v>
      </c>
      <c r="I13" s="3"/>
      <c r="J13" s="3"/>
      <c r="K13" s="30">
        <f>+J13+H13+F13</f>
        <v>498040</v>
      </c>
      <c r="L13" s="75" t="s">
        <v>47</v>
      </c>
    </row>
    <row r="14" spans="1:12" s="1" customFormat="1" ht="22.5" customHeight="1">
      <c r="A14" s="23" t="s">
        <v>33</v>
      </c>
      <c r="B14" s="68" t="s">
        <v>20</v>
      </c>
      <c r="C14" s="68" t="s">
        <v>21</v>
      </c>
      <c r="D14" s="68">
        <v>3</v>
      </c>
      <c r="E14" s="3"/>
      <c r="F14" s="30"/>
      <c r="G14" s="19">
        <v>165545</v>
      </c>
      <c r="H14" s="42">
        <f>D14*G14</f>
        <v>496635</v>
      </c>
      <c r="I14" s="42"/>
      <c r="J14" s="42"/>
      <c r="K14" s="3">
        <f>+J14+H14+F14</f>
        <v>496635</v>
      </c>
      <c r="L14" s="75" t="s">
        <v>47</v>
      </c>
    </row>
    <row r="15" spans="1:12" s="1" customFormat="1" ht="22.5" customHeight="1">
      <c r="A15" s="23" t="s">
        <v>22</v>
      </c>
      <c r="B15" s="68" t="s">
        <v>20</v>
      </c>
      <c r="C15" s="68" t="s">
        <v>21</v>
      </c>
      <c r="D15" s="68">
        <v>2</v>
      </c>
      <c r="E15" s="3"/>
      <c r="F15" s="30"/>
      <c r="G15" s="19">
        <v>165545</v>
      </c>
      <c r="H15" s="42">
        <f>D15*G15</f>
        <v>331090</v>
      </c>
      <c r="I15" s="42"/>
      <c r="J15" s="42"/>
      <c r="K15" s="3">
        <f>+J15+H15+F15</f>
        <v>331090</v>
      </c>
      <c r="L15" s="75" t="s">
        <v>47</v>
      </c>
    </row>
    <row r="16" spans="1:12" s="1" customFormat="1" ht="22.5" customHeight="1">
      <c r="A16" s="37" t="s">
        <v>34</v>
      </c>
      <c r="B16" s="76"/>
      <c r="C16" s="68" t="s">
        <v>29</v>
      </c>
      <c r="D16" s="76">
        <v>1</v>
      </c>
      <c r="E16" s="38">
        <v>20000</v>
      </c>
      <c r="F16" s="39">
        <f>E16*20</f>
        <v>400000</v>
      </c>
      <c r="G16" s="19">
        <v>165545</v>
      </c>
      <c r="H16" s="42">
        <f>D16*G16</f>
        <v>165545</v>
      </c>
      <c r="I16" s="42"/>
      <c r="J16" s="42"/>
      <c r="K16" s="3">
        <f>+J16+H16+F16</f>
        <v>565545</v>
      </c>
      <c r="L16" s="75" t="s">
        <v>47</v>
      </c>
    </row>
    <row r="17" spans="1:12" s="1" customFormat="1" ht="22.5" customHeight="1" thickBot="1">
      <c r="A17" s="22" t="s">
        <v>16</v>
      </c>
      <c r="B17" s="71"/>
      <c r="C17" s="71"/>
      <c r="D17" s="71"/>
      <c r="E17" s="4"/>
      <c r="F17" s="31">
        <f>SUM(F12:F16)</f>
        <v>534005</v>
      </c>
      <c r="G17" s="4"/>
      <c r="H17" s="31">
        <f>SUM(H12:H16)</f>
        <v>1489905</v>
      </c>
      <c r="I17" s="4"/>
      <c r="J17" s="31">
        <f>SUM(J12:J16)</f>
        <v>0</v>
      </c>
      <c r="K17" s="31">
        <f>SUM(K12:K16)</f>
        <v>2023910</v>
      </c>
      <c r="L17" s="77"/>
    </row>
    <row r="18" spans="1:12" s="1" customFormat="1" ht="22.5" customHeight="1">
      <c r="A18" s="24" t="s">
        <v>35</v>
      </c>
      <c r="B18" s="78"/>
      <c r="C18" s="78"/>
      <c r="D18" s="78"/>
      <c r="E18" s="17"/>
      <c r="F18" s="32"/>
      <c r="G18" s="17"/>
      <c r="H18" s="32"/>
      <c r="I18" s="17"/>
      <c r="J18" s="17"/>
      <c r="K18" s="32"/>
      <c r="L18" s="18"/>
    </row>
    <row r="19" spans="1:12" s="1" customFormat="1" ht="22.5" customHeight="1">
      <c r="A19" s="25" t="s">
        <v>30</v>
      </c>
      <c r="B19" s="11" t="s">
        <v>36</v>
      </c>
      <c r="C19" s="11" t="s">
        <v>23</v>
      </c>
      <c r="D19" s="12">
        <v>8</v>
      </c>
      <c r="E19" s="16">
        <v>17355</v>
      </c>
      <c r="F19" s="16">
        <f>INT(E19*D19)</f>
        <v>138840</v>
      </c>
      <c r="G19" s="16">
        <v>55699</v>
      </c>
      <c r="H19" s="16">
        <f>INT(G19*D19)</f>
        <v>445592</v>
      </c>
      <c r="I19" s="16">
        <v>29557</v>
      </c>
      <c r="J19" s="16">
        <f>INT(D19*I19)</f>
        <v>236456</v>
      </c>
      <c r="K19" s="33">
        <f>F19+H19+J19</f>
        <v>820888</v>
      </c>
      <c r="L19" s="74" t="s">
        <v>48</v>
      </c>
    </row>
    <row r="20" spans="1:12" s="1" customFormat="1" ht="22.5" customHeight="1">
      <c r="A20" s="25" t="s">
        <v>24</v>
      </c>
      <c r="B20" s="79" t="s">
        <v>25</v>
      </c>
      <c r="C20" s="79" t="s">
        <v>26</v>
      </c>
      <c r="D20" s="79">
        <v>3</v>
      </c>
      <c r="E20" s="80"/>
      <c r="F20" s="81"/>
      <c r="G20" s="80"/>
      <c r="H20" s="81"/>
      <c r="I20" s="80">
        <f>H22</f>
        <v>1935497</v>
      </c>
      <c r="J20" s="80">
        <f>I20*D20%</f>
        <v>58064.909999999996</v>
      </c>
      <c r="K20" s="33">
        <f>F20+H20+J20</f>
        <v>58064.909999999996</v>
      </c>
      <c r="L20" s="74" t="s">
        <v>46</v>
      </c>
    </row>
    <row r="21" spans="1:12" s="1" customFormat="1" ht="22.5" customHeight="1" thickBot="1">
      <c r="A21" s="26" t="s">
        <v>16</v>
      </c>
      <c r="B21" s="82"/>
      <c r="C21" s="82"/>
      <c r="D21" s="82"/>
      <c r="E21" s="82"/>
      <c r="F21" s="34">
        <f>SUM(F19:F20)</f>
        <v>138840</v>
      </c>
      <c r="G21" s="6"/>
      <c r="H21" s="34">
        <f>SUM(H19:H20)</f>
        <v>445592</v>
      </c>
      <c r="I21" s="5"/>
      <c r="J21" s="6">
        <f>SUM(J19:J20)</f>
        <v>294520.91</v>
      </c>
      <c r="K21" s="34">
        <f>SUM(K19:K20)</f>
        <v>878952.91</v>
      </c>
      <c r="L21" s="83"/>
    </row>
    <row r="22" spans="1:12" ht="30.75" customHeight="1" thickBot="1" thickTop="1">
      <c r="A22" s="27" t="s">
        <v>37</v>
      </c>
      <c r="B22" s="7"/>
      <c r="C22" s="8"/>
      <c r="D22" s="9"/>
      <c r="E22" s="20"/>
      <c r="F22" s="35">
        <f>F10+F17+F21</f>
        <v>5092845</v>
      </c>
      <c r="G22" s="15"/>
      <c r="H22" s="35">
        <f>H10+H17+H21</f>
        <v>1935497</v>
      </c>
      <c r="I22" s="15"/>
      <c r="J22" s="15">
        <f>J10+J17+J21</f>
        <v>294520.91</v>
      </c>
      <c r="K22" s="35">
        <f>K10+K17+K21</f>
        <v>7322862.91</v>
      </c>
      <c r="L22" s="10"/>
    </row>
  </sheetData>
  <sheetProtection/>
  <mergeCells count="11"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13" r:id="rId1" display=" 2024 대한건설협회 보고서 P.9"/>
    <hyperlink ref="L14" r:id="rId2" display=" 2024 대한건설협회 보고서 P.9"/>
    <hyperlink ref="L15" r:id="rId3" display=" 2024 대한건설협회 보고서 P.9"/>
    <hyperlink ref="L16" r:id="rId4" display=" 2024 대한건설협회 보고서 P.9"/>
    <hyperlink ref="L12" r:id="rId5" display=" 2024 종합적산정보 P.6"/>
    <hyperlink ref="L7" r:id="rId6" display="물가정보 2024 3월 P.234"/>
    <hyperlink ref="L20" r:id="rId7" display=" 2024 종합적산정보 P.6"/>
    <hyperlink ref="L19" r:id="rId8" display=" 2024 종합적산정보 P.686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O2" sqref="O2"/>
    </sheetView>
  </sheetViews>
  <sheetFormatPr defaultColWidth="8.88671875" defaultRowHeight="13.5"/>
  <cols>
    <col min="1" max="1" width="11.88671875" style="84" customWidth="1"/>
    <col min="2" max="2" width="11.5546875" style="0" customWidth="1"/>
    <col min="3" max="3" width="7.77734375" style="0" customWidth="1"/>
    <col min="4" max="4" width="7.10546875" style="0" customWidth="1"/>
    <col min="5" max="5" width="9.88671875" style="0" customWidth="1"/>
    <col min="6" max="6" width="9.77734375" style="84" bestFit="1" customWidth="1"/>
    <col min="7" max="7" width="8.88671875" style="0" customWidth="1"/>
    <col min="8" max="8" width="8.99609375" style="84" customWidth="1"/>
    <col min="9" max="9" width="8.21484375" style="0" customWidth="1"/>
    <col min="10" max="10" width="8.88671875" style="0" customWidth="1"/>
    <col min="11" max="11" width="9.77734375" style="84" bestFit="1" customWidth="1"/>
    <col min="12" max="12" width="22.10546875" style="0" customWidth="1"/>
    <col min="13" max="13" width="1.99609375" style="0" customWidth="1"/>
  </cols>
  <sheetData>
    <row r="1" spans="1:12" s="1" customFormat="1" ht="39.75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1" customFormat="1" ht="21" thickBot="1">
      <c r="A2" s="60"/>
      <c r="C2" s="61"/>
      <c r="F2" s="62"/>
      <c r="H2" s="62"/>
      <c r="K2" s="62"/>
      <c r="L2" s="63" t="s">
        <v>0</v>
      </c>
    </row>
    <row r="3" spans="1:12" s="1" customFormat="1" ht="13.5">
      <c r="A3" s="45" t="s">
        <v>1</v>
      </c>
      <c r="B3" s="48" t="s">
        <v>2</v>
      </c>
      <c r="C3" s="48" t="s">
        <v>3</v>
      </c>
      <c r="D3" s="48" t="s">
        <v>4</v>
      </c>
      <c r="E3" s="51" t="s">
        <v>5</v>
      </c>
      <c r="F3" s="52"/>
      <c r="G3" s="52"/>
      <c r="H3" s="52"/>
      <c r="I3" s="52"/>
      <c r="J3" s="52"/>
      <c r="K3" s="53"/>
      <c r="L3" s="54" t="s">
        <v>6</v>
      </c>
    </row>
    <row r="4" spans="1:12" s="1" customFormat="1" ht="18" customHeight="1">
      <c r="A4" s="46"/>
      <c r="B4" s="49"/>
      <c r="C4" s="49"/>
      <c r="D4" s="49"/>
      <c r="E4" s="57" t="s">
        <v>7</v>
      </c>
      <c r="F4" s="58"/>
      <c r="G4" s="57" t="s">
        <v>8</v>
      </c>
      <c r="H4" s="58"/>
      <c r="I4" s="57" t="s">
        <v>9</v>
      </c>
      <c r="J4" s="58"/>
      <c r="K4" s="43" t="s">
        <v>10</v>
      </c>
      <c r="L4" s="55"/>
    </row>
    <row r="5" spans="1:12" s="1" customFormat="1" ht="18" customHeight="1" thickBot="1">
      <c r="A5" s="47"/>
      <c r="B5" s="50"/>
      <c r="C5" s="50"/>
      <c r="D5" s="50"/>
      <c r="E5" s="64" t="s">
        <v>11</v>
      </c>
      <c r="F5" s="28" t="s">
        <v>12</v>
      </c>
      <c r="G5" s="64" t="s">
        <v>11</v>
      </c>
      <c r="H5" s="28" t="s">
        <v>12</v>
      </c>
      <c r="I5" s="64" t="s">
        <v>11</v>
      </c>
      <c r="J5" s="2" t="s">
        <v>12</v>
      </c>
      <c r="K5" s="44"/>
      <c r="L5" s="56"/>
    </row>
    <row r="6" spans="1:12" s="1" customFormat="1" ht="22.5" customHeight="1">
      <c r="A6" s="40" t="s">
        <v>13</v>
      </c>
      <c r="B6" s="65"/>
      <c r="C6" s="66"/>
      <c r="D6" s="65"/>
      <c r="E6" s="13"/>
      <c r="F6" s="29"/>
      <c r="G6" s="13"/>
      <c r="H6" s="29"/>
      <c r="I6" s="13"/>
      <c r="J6" s="14"/>
      <c r="K6" s="36"/>
      <c r="L6" s="67" t="s">
        <v>14</v>
      </c>
    </row>
    <row r="7" spans="1:12" s="1" customFormat="1" ht="22.5" customHeight="1">
      <c r="A7" s="23" t="s">
        <v>41</v>
      </c>
      <c r="B7" s="68" t="s">
        <v>38</v>
      </c>
      <c r="C7" s="68" t="s">
        <v>15</v>
      </c>
      <c r="D7" s="68">
        <v>1</v>
      </c>
      <c r="E7" s="3">
        <v>3580000</v>
      </c>
      <c r="F7" s="30">
        <f>+E7*D7</f>
        <v>3580000</v>
      </c>
      <c r="G7" s="3"/>
      <c r="H7" s="30"/>
      <c r="I7" s="3"/>
      <c r="J7" s="3"/>
      <c r="K7" s="30">
        <f>+J7+H7+F7</f>
        <v>3580000</v>
      </c>
      <c r="L7" s="69" t="s">
        <v>45</v>
      </c>
    </row>
    <row r="8" spans="1:12" s="1" customFormat="1" ht="22.5" customHeight="1">
      <c r="A8" s="23" t="s">
        <v>27</v>
      </c>
      <c r="B8" s="68"/>
      <c r="C8" s="68" t="s">
        <v>15</v>
      </c>
      <c r="D8" s="68">
        <v>1</v>
      </c>
      <c r="E8" s="3">
        <v>800000</v>
      </c>
      <c r="F8" s="30">
        <f>+E8*D8</f>
        <v>800000</v>
      </c>
      <c r="G8" s="3"/>
      <c r="H8" s="30"/>
      <c r="I8" s="3"/>
      <c r="J8" s="3"/>
      <c r="K8" s="30">
        <f>+J8+H8+F8</f>
        <v>800000</v>
      </c>
      <c r="L8" s="70"/>
    </row>
    <row r="9" spans="1:12" s="1" customFormat="1" ht="22.5" customHeight="1">
      <c r="A9" s="21"/>
      <c r="B9" s="68"/>
      <c r="C9" s="68"/>
      <c r="D9" s="68"/>
      <c r="E9" s="3"/>
      <c r="F9" s="30"/>
      <c r="G9" s="3"/>
      <c r="H9" s="30"/>
      <c r="I9" s="3"/>
      <c r="J9" s="3"/>
      <c r="K9" s="30"/>
      <c r="L9" s="70"/>
    </row>
    <row r="10" spans="1:12" s="1" customFormat="1" ht="22.5" customHeight="1" thickBot="1">
      <c r="A10" s="22" t="s">
        <v>16</v>
      </c>
      <c r="B10" s="71"/>
      <c r="C10" s="71"/>
      <c r="D10" s="71"/>
      <c r="E10" s="4"/>
      <c r="F10" s="31">
        <f>SUM(F6:F9)</f>
        <v>4380000</v>
      </c>
      <c r="G10" s="4"/>
      <c r="H10" s="31"/>
      <c r="I10" s="4"/>
      <c r="J10" s="4"/>
      <c r="K10" s="31">
        <f>SUM(K6:K9)</f>
        <v>4380000</v>
      </c>
      <c r="L10" s="72"/>
    </row>
    <row r="11" spans="1:12" s="1" customFormat="1" ht="22.5" customHeight="1">
      <c r="A11" s="23" t="s">
        <v>17</v>
      </c>
      <c r="B11" s="68"/>
      <c r="C11" s="68"/>
      <c r="D11" s="68"/>
      <c r="E11" s="3"/>
      <c r="F11" s="30"/>
      <c r="G11" s="3"/>
      <c r="H11" s="30"/>
      <c r="I11" s="3"/>
      <c r="J11" s="3"/>
      <c r="K11" s="30"/>
      <c r="L11" s="73"/>
    </row>
    <row r="12" spans="1:12" s="1" customFormat="1" ht="22.5" customHeight="1">
      <c r="A12" s="41" t="s">
        <v>31</v>
      </c>
      <c r="B12" s="68" t="s">
        <v>18</v>
      </c>
      <c r="C12" s="68" t="s">
        <v>19</v>
      </c>
      <c r="D12" s="68">
        <v>3</v>
      </c>
      <c r="E12" s="3">
        <f>K10</f>
        <v>4380000</v>
      </c>
      <c r="F12" s="30">
        <f>E12*D12%</f>
        <v>131400</v>
      </c>
      <c r="G12" s="3"/>
      <c r="H12" s="30"/>
      <c r="I12" s="3"/>
      <c r="J12" s="3"/>
      <c r="K12" s="30">
        <f>+J12+H12+F12</f>
        <v>131400</v>
      </c>
      <c r="L12" s="74" t="s">
        <v>46</v>
      </c>
    </row>
    <row r="13" spans="1:12" s="1" customFormat="1" ht="22.5" customHeight="1">
      <c r="A13" s="23" t="s">
        <v>28</v>
      </c>
      <c r="B13" s="68" t="s">
        <v>20</v>
      </c>
      <c r="C13" s="68" t="s">
        <v>32</v>
      </c>
      <c r="D13" s="68">
        <v>3</v>
      </c>
      <c r="E13" s="3">
        <v>648</v>
      </c>
      <c r="F13" s="30">
        <v>1405</v>
      </c>
      <c r="G13" s="19">
        <v>165545</v>
      </c>
      <c r="H13" s="30">
        <f>+G13*D13</f>
        <v>496635</v>
      </c>
      <c r="I13" s="3"/>
      <c r="J13" s="3"/>
      <c r="K13" s="30">
        <f>+J13+H13+F13</f>
        <v>498040</v>
      </c>
      <c r="L13" s="75" t="s">
        <v>47</v>
      </c>
    </row>
    <row r="14" spans="1:12" s="1" customFormat="1" ht="22.5" customHeight="1">
      <c r="A14" s="23" t="s">
        <v>33</v>
      </c>
      <c r="B14" s="68" t="s">
        <v>20</v>
      </c>
      <c r="C14" s="68" t="s">
        <v>21</v>
      </c>
      <c r="D14" s="68">
        <v>3</v>
      </c>
      <c r="E14" s="3"/>
      <c r="F14" s="30"/>
      <c r="G14" s="19">
        <v>165545</v>
      </c>
      <c r="H14" s="42">
        <f>D14*G14</f>
        <v>496635</v>
      </c>
      <c r="I14" s="42"/>
      <c r="J14" s="42"/>
      <c r="K14" s="3">
        <f>+J14+H14+F14</f>
        <v>496635</v>
      </c>
      <c r="L14" s="75" t="s">
        <v>47</v>
      </c>
    </row>
    <row r="15" spans="1:12" s="1" customFormat="1" ht="22.5" customHeight="1">
      <c r="A15" s="23" t="s">
        <v>22</v>
      </c>
      <c r="B15" s="68" t="s">
        <v>20</v>
      </c>
      <c r="C15" s="68" t="s">
        <v>21</v>
      </c>
      <c r="D15" s="68">
        <v>2</v>
      </c>
      <c r="E15" s="3"/>
      <c r="F15" s="30"/>
      <c r="G15" s="19">
        <v>165545</v>
      </c>
      <c r="H15" s="42">
        <f>D15*G15</f>
        <v>331090</v>
      </c>
      <c r="I15" s="42"/>
      <c r="J15" s="42"/>
      <c r="K15" s="3">
        <f>+J15+H15+F15</f>
        <v>331090</v>
      </c>
      <c r="L15" s="75" t="s">
        <v>47</v>
      </c>
    </row>
    <row r="16" spans="1:12" s="1" customFormat="1" ht="22.5" customHeight="1">
      <c r="A16" s="37" t="s">
        <v>34</v>
      </c>
      <c r="B16" s="76"/>
      <c r="C16" s="68" t="s">
        <v>29</v>
      </c>
      <c r="D16" s="76">
        <v>1</v>
      </c>
      <c r="E16" s="38">
        <v>20000</v>
      </c>
      <c r="F16" s="39">
        <f>E16*20</f>
        <v>400000</v>
      </c>
      <c r="G16" s="19">
        <v>165545</v>
      </c>
      <c r="H16" s="42">
        <f>D16*G16</f>
        <v>165545</v>
      </c>
      <c r="I16" s="42"/>
      <c r="J16" s="42"/>
      <c r="K16" s="3">
        <f>+J16+H16+F16</f>
        <v>565545</v>
      </c>
      <c r="L16" s="75" t="s">
        <v>47</v>
      </c>
    </row>
    <row r="17" spans="1:12" s="1" customFormat="1" ht="22.5" customHeight="1" thickBot="1">
      <c r="A17" s="22" t="s">
        <v>16</v>
      </c>
      <c r="B17" s="71"/>
      <c r="C17" s="71"/>
      <c r="D17" s="71"/>
      <c r="E17" s="4"/>
      <c r="F17" s="31">
        <f>SUM(F12:F16)</f>
        <v>532805</v>
      </c>
      <c r="G17" s="4"/>
      <c r="H17" s="31">
        <f>SUM(H12:H16)</f>
        <v>1489905</v>
      </c>
      <c r="I17" s="4"/>
      <c r="J17" s="31">
        <f>SUM(J12:J16)</f>
        <v>0</v>
      </c>
      <c r="K17" s="31">
        <f>SUM(K12:K16)</f>
        <v>2022710</v>
      </c>
      <c r="L17" s="77"/>
    </row>
    <row r="18" spans="1:12" s="1" customFormat="1" ht="22.5" customHeight="1">
      <c r="A18" s="24" t="s">
        <v>35</v>
      </c>
      <c r="B18" s="78"/>
      <c r="C18" s="78"/>
      <c r="D18" s="78"/>
      <c r="E18" s="17"/>
      <c r="F18" s="32"/>
      <c r="G18" s="17"/>
      <c r="H18" s="32"/>
      <c r="I18" s="17"/>
      <c r="J18" s="17"/>
      <c r="K18" s="32"/>
      <c r="L18" s="18"/>
    </row>
    <row r="19" spans="1:12" s="1" customFormat="1" ht="22.5" customHeight="1">
      <c r="A19" s="25" t="s">
        <v>30</v>
      </c>
      <c r="B19" s="11" t="s">
        <v>36</v>
      </c>
      <c r="C19" s="11" t="s">
        <v>23</v>
      </c>
      <c r="D19" s="12">
        <v>8</v>
      </c>
      <c r="E19" s="16">
        <v>17355</v>
      </c>
      <c r="F19" s="16">
        <f>INT(E19*D19)</f>
        <v>138840</v>
      </c>
      <c r="G19" s="16">
        <v>55699</v>
      </c>
      <c r="H19" s="16">
        <f>INT(G19*D19)</f>
        <v>445592</v>
      </c>
      <c r="I19" s="16">
        <v>29557</v>
      </c>
      <c r="J19" s="16">
        <f>INT(D19*I19)</f>
        <v>236456</v>
      </c>
      <c r="K19" s="33">
        <f>F19+H19+J19</f>
        <v>820888</v>
      </c>
      <c r="L19" s="74" t="s">
        <v>48</v>
      </c>
    </row>
    <row r="20" spans="1:12" s="1" customFormat="1" ht="22.5" customHeight="1">
      <c r="A20" s="25" t="s">
        <v>24</v>
      </c>
      <c r="B20" s="79" t="s">
        <v>25</v>
      </c>
      <c r="C20" s="79" t="s">
        <v>26</v>
      </c>
      <c r="D20" s="79">
        <v>3</v>
      </c>
      <c r="E20" s="80"/>
      <c r="F20" s="81"/>
      <c r="G20" s="80"/>
      <c r="H20" s="81"/>
      <c r="I20" s="80">
        <f>H22</f>
        <v>1935497</v>
      </c>
      <c r="J20" s="80">
        <f>I20*D20%</f>
        <v>58064.909999999996</v>
      </c>
      <c r="K20" s="33">
        <f>F20+H20+J20</f>
        <v>58064.909999999996</v>
      </c>
      <c r="L20" s="74" t="s">
        <v>46</v>
      </c>
    </row>
    <row r="21" spans="1:12" s="1" customFormat="1" ht="22.5" customHeight="1" thickBot="1">
      <c r="A21" s="26" t="s">
        <v>16</v>
      </c>
      <c r="B21" s="82"/>
      <c r="C21" s="82"/>
      <c r="D21" s="82"/>
      <c r="E21" s="82"/>
      <c r="F21" s="34">
        <f>SUM(F19:F20)</f>
        <v>138840</v>
      </c>
      <c r="G21" s="6"/>
      <c r="H21" s="34">
        <f>SUM(H19:H20)</f>
        <v>445592</v>
      </c>
      <c r="I21" s="5"/>
      <c r="J21" s="6">
        <f>SUM(J19:J20)</f>
        <v>294520.91</v>
      </c>
      <c r="K21" s="34">
        <f>SUM(K19:K20)</f>
        <v>878952.91</v>
      </c>
      <c r="L21" s="83"/>
    </row>
    <row r="22" spans="1:12" ht="30.75" customHeight="1" thickBot="1" thickTop="1">
      <c r="A22" s="27" t="s">
        <v>37</v>
      </c>
      <c r="B22" s="7"/>
      <c r="C22" s="8"/>
      <c r="D22" s="9"/>
      <c r="E22" s="20"/>
      <c r="F22" s="35">
        <f>F10+F17+F21</f>
        <v>5051645</v>
      </c>
      <c r="G22" s="15"/>
      <c r="H22" s="35">
        <f>H10+H17+H21</f>
        <v>1935497</v>
      </c>
      <c r="I22" s="15"/>
      <c r="J22" s="15">
        <f>J10+J17+J21</f>
        <v>294520.91</v>
      </c>
      <c r="K22" s="35">
        <f>K10+K17+K21</f>
        <v>7281662.91</v>
      </c>
      <c r="L22" s="10"/>
    </row>
  </sheetData>
  <sheetProtection/>
  <mergeCells count="11"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13" r:id="rId1" display=" 2024 대한건설협회 보고서 P.9"/>
    <hyperlink ref="L14" r:id="rId2" display=" 2024 대한건설협회 보고서 P.9"/>
    <hyperlink ref="L15" r:id="rId3" display=" 2024 대한건설협회 보고서 P.9"/>
    <hyperlink ref="L16" r:id="rId4" display=" 2024 대한건설협회 보고서 P.9"/>
    <hyperlink ref="L12" r:id="rId5" display=" 2024 종합적산정보 P.6"/>
    <hyperlink ref="L7" r:id="rId6" display="물가정보 2024 3월 P.234"/>
    <hyperlink ref="L20" r:id="rId7" display=" 2024 종합적산정보 P.6"/>
    <hyperlink ref="L19" r:id="rId8" display=" 2024 종합적산정보 P.686"/>
  </hyperlinks>
  <printOptions/>
  <pageMargins left="0.27" right="0.21" top="0.76" bottom="0.78" header="0.5" footer="0.5"/>
  <pageSetup horizontalDpi="600" verticalDpi="600" orientation="landscape" paperSize="9" scale="93" r:id="rId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O5" sqref="O4:O5"/>
    </sheetView>
  </sheetViews>
  <sheetFormatPr defaultColWidth="8.88671875" defaultRowHeight="13.5"/>
  <cols>
    <col min="1" max="1" width="11.88671875" style="84" customWidth="1"/>
    <col min="2" max="2" width="11.5546875" style="0" customWidth="1"/>
    <col min="3" max="3" width="7.77734375" style="0" customWidth="1"/>
    <col min="4" max="4" width="7.10546875" style="0" customWidth="1"/>
    <col min="5" max="5" width="9.88671875" style="0" customWidth="1"/>
    <col min="6" max="6" width="9.77734375" style="84" bestFit="1" customWidth="1"/>
    <col min="8" max="8" width="8.99609375" style="84" customWidth="1"/>
    <col min="9" max="9" width="8.21484375" style="0" customWidth="1"/>
    <col min="11" max="11" width="9.77734375" style="84" bestFit="1" customWidth="1"/>
    <col min="12" max="12" width="22.10546875" style="0" customWidth="1"/>
    <col min="13" max="13" width="1.99609375" style="0" customWidth="1"/>
  </cols>
  <sheetData>
    <row r="1" spans="1:12" s="1" customFormat="1" ht="39.75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1" customFormat="1" ht="21" thickBot="1">
      <c r="A2" s="60"/>
      <c r="C2" s="61"/>
      <c r="F2" s="62"/>
      <c r="H2" s="62"/>
      <c r="K2" s="62"/>
      <c r="L2" s="63" t="s">
        <v>0</v>
      </c>
    </row>
    <row r="3" spans="1:12" s="1" customFormat="1" ht="13.5">
      <c r="A3" s="45" t="s">
        <v>1</v>
      </c>
      <c r="B3" s="48" t="s">
        <v>2</v>
      </c>
      <c r="C3" s="48" t="s">
        <v>3</v>
      </c>
      <c r="D3" s="48" t="s">
        <v>4</v>
      </c>
      <c r="E3" s="51" t="s">
        <v>5</v>
      </c>
      <c r="F3" s="52"/>
      <c r="G3" s="52"/>
      <c r="H3" s="52"/>
      <c r="I3" s="52"/>
      <c r="J3" s="52"/>
      <c r="K3" s="53"/>
      <c r="L3" s="54" t="s">
        <v>6</v>
      </c>
    </row>
    <row r="4" spans="1:12" s="1" customFormat="1" ht="18" customHeight="1">
      <c r="A4" s="46"/>
      <c r="B4" s="49"/>
      <c r="C4" s="49"/>
      <c r="D4" s="49"/>
      <c r="E4" s="57" t="s">
        <v>7</v>
      </c>
      <c r="F4" s="58"/>
      <c r="G4" s="57" t="s">
        <v>8</v>
      </c>
      <c r="H4" s="58"/>
      <c r="I4" s="57" t="s">
        <v>9</v>
      </c>
      <c r="J4" s="58"/>
      <c r="K4" s="43" t="s">
        <v>10</v>
      </c>
      <c r="L4" s="55"/>
    </row>
    <row r="5" spans="1:12" s="1" customFormat="1" ht="18" customHeight="1" thickBot="1">
      <c r="A5" s="47"/>
      <c r="B5" s="50"/>
      <c r="C5" s="50"/>
      <c r="D5" s="50"/>
      <c r="E5" s="64" t="s">
        <v>11</v>
      </c>
      <c r="F5" s="28" t="s">
        <v>12</v>
      </c>
      <c r="G5" s="64" t="s">
        <v>11</v>
      </c>
      <c r="H5" s="28" t="s">
        <v>12</v>
      </c>
      <c r="I5" s="64" t="s">
        <v>11</v>
      </c>
      <c r="J5" s="2" t="s">
        <v>12</v>
      </c>
      <c r="K5" s="44"/>
      <c r="L5" s="56"/>
    </row>
    <row r="6" spans="1:12" s="1" customFormat="1" ht="22.5" customHeight="1">
      <c r="A6" s="40" t="s">
        <v>13</v>
      </c>
      <c r="B6" s="65"/>
      <c r="C6" s="66"/>
      <c r="D6" s="65"/>
      <c r="E6" s="13"/>
      <c r="F6" s="29"/>
      <c r="G6" s="13"/>
      <c r="H6" s="29"/>
      <c r="I6" s="13"/>
      <c r="J6" s="14"/>
      <c r="K6" s="36"/>
      <c r="L6" s="67" t="s">
        <v>14</v>
      </c>
    </row>
    <row r="7" spans="1:12" s="1" customFormat="1" ht="22.5" customHeight="1">
      <c r="A7" s="23" t="s">
        <v>41</v>
      </c>
      <c r="B7" s="68" t="s">
        <v>43</v>
      </c>
      <c r="C7" s="68" t="s">
        <v>15</v>
      </c>
      <c r="D7" s="68">
        <v>1</v>
      </c>
      <c r="E7" s="3">
        <v>2640000</v>
      </c>
      <c r="F7" s="30">
        <f>+E7*D7</f>
        <v>2640000</v>
      </c>
      <c r="G7" s="3"/>
      <c r="H7" s="30"/>
      <c r="I7" s="3"/>
      <c r="J7" s="3"/>
      <c r="K7" s="30">
        <f>+J7+H7+F7</f>
        <v>2640000</v>
      </c>
      <c r="L7" s="69" t="s">
        <v>45</v>
      </c>
    </row>
    <row r="8" spans="1:12" s="1" customFormat="1" ht="22.5" customHeight="1">
      <c r="A8" s="23" t="s">
        <v>27</v>
      </c>
      <c r="B8" s="68"/>
      <c r="C8" s="68" t="s">
        <v>15</v>
      </c>
      <c r="D8" s="68">
        <v>1</v>
      </c>
      <c r="E8" s="3">
        <v>800000</v>
      </c>
      <c r="F8" s="30">
        <f>+E8*D8</f>
        <v>800000</v>
      </c>
      <c r="G8" s="3"/>
      <c r="H8" s="30"/>
      <c r="I8" s="3"/>
      <c r="J8" s="3"/>
      <c r="K8" s="30">
        <f>+J8+H8+F8</f>
        <v>800000</v>
      </c>
      <c r="L8" s="70"/>
    </row>
    <row r="9" spans="1:12" s="1" customFormat="1" ht="22.5" customHeight="1">
      <c r="A9" s="21"/>
      <c r="B9" s="68"/>
      <c r="C9" s="68"/>
      <c r="D9" s="68"/>
      <c r="E9" s="3"/>
      <c r="F9" s="30"/>
      <c r="G9" s="3"/>
      <c r="H9" s="30"/>
      <c r="I9" s="3"/>
      <c r="J9" s="3"/>
      <c r="K9" s="30"/>
      <c r="L9" s="70"/>
    </row>
    <row r="10" spans="1:12" s="1" customFormat="1" ht="22.5" customHeight="1" thickBot="1">
      <c r="A10" s="22" t="s">
        <v>16</v>
      </c>
      <c r="B10" s="71"/>
      <c r="C10" s="71"/>
      <c r="D10" s="71"/>
      <c r="E10" s="4"/>
      <c r="F10" s="31">
        <f>SUM(F6:F9)</f>
        <v>3440000</v>
      </c>
      <c r="G10" s="4"/>
      <c r="H10" s="31"/>
      <c r="I10" s="4"/>
      <c r="J10" s="4"/>
      <c r="K10" s="31">
        <f>SUM(K6:K9)</f>
        <v>3440000</v>
      </c>
      <c r="L10" s="72"/>
    </row>
    <row r="11" spans="1:12" s="1" customFormat="1" ht="22.5" customHeight="1">
      <c r="A11" s="23" t="s">
        <v>17</v>
      </c>
      <c r="B11" s="68"/>
      <c r="C11" s="68"/>
      <c r="D11" s="68"/>
      <c r="E11" s="3"/>
      <c r="F11" s="30"/>
      <c r="G11" s="3"/>
      <c r="H11" s="30"/>
      <c r="I11" s="3"/>
      <c r="J11" s="3"/>
      <c r="K11" s="30"/>
      <c r="L11" s="73"/>
    </row>
    <row r="12" spans="1:12" s="1" customFormat="1" ht="22.5" customHeight="1">
      <c r="A12" s="41" t="s">
        <v>31</v>
      </c>
      <c r="B12" s="68" t="s">
        <v>18</v>
      </c>
      <c r="C12" s="68" t="s">
        <v>19</v>
      </c>
      <c r="D12" s="68">
        <v>3</v>
      </c>
      <c r="E12" s="3">
        <f>K10</f>
        <v>3440000</v>
      </c>
      <c r="F12" s="30">
        <f>E12*D12%</f>
        <v>103200</v>
      </c>
      <c r="G12" s="3"/>
      <c r="H12" s="30"/>
      <c r="I12" s="3"/>
      <c r="J12" s="3"/>
      <c r="K12" s="30">
        <f>+J12+H12+F12</f>
        <v>103200</v>
      </c>
      <c r="L12" s="74" t="s">
        <v>46</v>
      </c>
    </row>
    <row r="13" spans="1:12" s="1" customFormat="1" ht="22.5" customHeight="1">
      <c r="A13" s="23" t="s">
        <v>28</v>
      </c>
      <c r="B13" s="68" t="s">
        <v>20</v>
      </c>
      <c r="C13" s="68" t="s">
        <v>32</v>
      </c>
      <c r="D13" s="68">
        <v>3</v>
      </c>
      <c r="E13" s="3">
        <v>648</v>
      </c>
      <c r="F13" s="30">
        <v>1405</v>
      </c>
      <c r="G13" s="19">
        <v>165545</v>
      </c>
      <c r="H13" s="30">
        <f>+G13*D13</f>
        <v>496635</v>
      </c>
      <c r="I13" s="3"/>
      <c r="J13" s="3"/>
      <c r="K13" s="30">
        <f>+J13+H13+F13</f>
        <v>498040</v>
      </c>
      <c r="L13" s="75" t="s">
        <v>47</v>
      </c>
    </row>
    <row r="14" spans="1:12" s="1" customFormat="1" ht="22.5" customHeight="1">
      <c r="A14" s="23" t="s">
        <v>33</v>
      </c>
      <c r="B14" s="68" t="s">
        <v>20</v>
      </c>
      <c r="C14" s="68" t="s">
        <v>21</v>
      </c>
      <c r="D14" s="68">
        <v>3</v>
      </c>
      <c r="E14" s="3"/>
      <c r="F14" s="30"/>
      <c r="G14" s="19">
        <v>165545</v>
      </c>
      <c r="H14" s="42">
        <f>D14*G14</f>
        <v>496635</v>
      </c>
      <c r="I14" s="42"/>
      <c r="J14" s="42"/>
      <c r="K14" s="3">
        <f>+J14+H14+F14</f>
        <v>496635</v>
      </c>
      <c r="L14" s="75" t="s">
        <v>47</v>
      </c>
    </row>
    <row r="15" spans="1:12" s="1" customFormat="1" ht="22.5" customHeight="1">
      <c r="A15" s="23" t="s">
        <v>22</v>
      </c>
      <c r="B15" s="68" t="s">
        <v>20</v>
      </c>
      <c r="C15" s="68" t="s">
        <v>21</v>
      </c>
      <c r="D15" s="68">
        <v>2</v>
      </c>
      <c r="E15" s="3"/>
      <c r="F15" s="30"/>
      <c r="G15" s="19">
        <v>165545</v>
      </c>
      <c r="H15" s="42">
        <f>D15*G15</f>
        <v>331090</v>
      </c>
      <c r="I15" s="42"/>
      <c r="J15" s="42"/>
      <c r="K15" s="3">
        <f>+J15+H15+F15</f>
        <v>331090</v>
      </c>
      <c r="L15" s="75" t="s">
        <v>47</v>
      </c>
    </row>
    <row r="16" spans="1:12" s="1" customFormat="1" ht="22.5" customHeight="1">
      <c r="A16" s="37" t="s">
        <v>34</v>
      </c>
      <c r="B16" s="76"/>
      <c r="C16" s="68" t="s">
        <v>29</v>
      </c>
      <c r="D16" s="76">
        <v>1</v>
      </c>
      <c r="E16" s="38">
        <v>20000</v>
      </c>
      <c r="F16" s="39">
        <f>E16*20</f>
        <v>400000</v>
      </c>
      <c r="G16" s="19">
        <v>165545</v>
      </c>
      <c r="H16" s="42">
        <f>D16*G16</f>
        <v>165545</v>
      </c>
      <c r="I16" s="42"/>
      <c r="J16" s="42"/>
      <c r="K16" s="3">
        <f>+J16+H16+F16</f>
        <v>565545</v>
      </c>
      <c r="L16" s="75" t="s">
        <v>47</v>
      </c>
    </row>
    <row r="17" spans="1:12" s="1" customFormat="1" ht="22.5" customHeight="1" thickBot="1">
      <c r="A17" s="22" t="s">
        <v>16</v>
      </c>
      <c r="B17" s="71"/>
      <c r="C17" s="71"/>
      <c r="D17" s="71"/>
      <c r="E17" s="4"/>
      <c r="F17" s="31">
        <f>SUM(F12:F16)</f>
        <v>504605</v>
      </c>
      <c r="G17" s="4"/>
      <c r="H17" s="31">
        <f>SUM(H12:H16)</f>
        <v>1489905</v>
      </c>
      <c r="I17" s="4"/>
      <c r="J17" s="31">
        <f>SUM(J12:J16)</f>
        <v>0</v>
      </c>
      <c r="K17" s="31">
        <f>SUM(K12:K16)</f>
        <v>1994510</v>
      </c>
      <c r="L17" s="77"/>
    </row>
    <row r="18" spans="1:12" s="1" customFormat="1" ht="22.5" customHeight="1">
      <c r="A18" s="24" t="s">
        <v>35</v>
      </c>
      <c r="B18" s="78"/>
      <c r="C18" s="78"/>
      <c r="D18" s="78"/>
      <c r="E18" s="17"/>
      <c r="F18" s="32"/>
      <c r="G18" s="17"/>
      <c r="H18" s="32"/>
      <c r="I18" s="17"/>
      <c r="J18" s="17"/>
      <c r="K18" s="32"/>
      <c r="L18" s="18"/>
    </row>
    <row r="19" spans="1:12" s="1" customFormat="1" ht="22.5" customHeight="1">
      <c r="A19" s="25" t="s">
        <v>30</v>
      </c>
      <c r="B19" s="11" t="s">
        <v>36</v>
      </c>
      <c r="C19" s="11" t="s">
        <v>23</v>
      </c>
      <c r="D19" s="12">
        <v>8</v>
      </c>
      <c r="E19" s="16">
        <v>17355</v>
      </c>
      <c r="F19" s="16">
        <f>INT(E19*D19)</f>
        <v>138840</v>
      </c>
      <c r="G19" s="16">
        <v>55699</v>
      </c>
      <c r="H19" s="16">
        <f>INT(G19*D19)</f>
        <v>445592</v>
      </c>
      <c r="I19" s="16">
        <v>29557</v>
      </c>
      <c r="J19" s="16">
        <f>INT(D19*I19)</f>
        <v>236456</v>
      </c>
      <c r="K19" s="33">
        <f>F19+H19+J19</f>
        <v>820888</v>
      </c>
      <c r="L19" s="74" t="s">
        <v>48</v>
      </c>
    </row>
    <row r="20" spans="1:12" s="1" customFormat="1" ht="22.5" customHeight="1">
      <c r="A20" s="25" t="s">
        <v>24</v>
      </c>
      <c r="B20" s="79" t="s">
        <v>25</v>
      </c>
      <c r="C20" s="79" t="s">
        <v>26</v>
      </c>
      <c r="D20" s="79">
        <v>3</v>
      </c>
      <c r="E20" s="80"/>
      <c r="F20" s="81"/>
      <c r="G20" s="80"/>
      <c r="H20" s="81"/>
      <c r="I20" s="80">
        <f>H22</f>
        <v>1935497</v>
      </c>
      <c r="J20" s="80">
        <f>I20*D20%</f>
        <v>58064.909999999996</v>
      </c>
      <c r="K20" s="33">
        <f>F20+H20+J20</f>
        <v>58064.909999999996</v>
      </c>
      <c r="L20" s="74" t="s">
        <v>46</v>
      </c>
    </row>
    <row r="21" spans="1:12" s="1" customFormat="1" ht="22.5" customHeight="1" thickBot="1">
      <c r="A21" s="26" t="s">
        <v>16</v>
      </c>
      <c r="B21" s="82"/>
      <c r="C21" s="82"/>
      <c r="D21" s="82"/>
      <c r="E21" s="82"/>
      <c r="F21" s="34">
        <f>SUM(F19:F20)</f>
        <v>138840</v>
      </c>
      <c r="G21" s="6"/>
      <c r="H21" s="34">
        <f>SUM(H19:H20)</f>
        <v>445592</v>
      </c>
      <c r="I21" s="5"/>
      <c r="J21" s="6">
        <f>SUM(J19:J20)</f>
        <v>294520.91</v>
      </c>
      <c r="K21" s="34">
        <f>SUM(K19:K20)</f>
        <v>878952.91</v>
      </c>
      <c r="L21" s="83"/>
    </row>
    <row r="22" spans="1:12" ht="30.75" customHeight="1" thickBot="1" thickTop="1">
      <c r="A22" s="27" t="s">
        <v>37</v>
      </c>
      <c r="B22" s="7"/>
      <c r="C22" s="8"/>
      <c r="D22" s="9"/>
      <c r="E22" s="20"/>
      <c r="F22" s="35">
        <f>F10+F17+F21</f>
        <v>4083445</v>
      </c>
      <c r="G22" s="15"/>
      <c r="H22" s="35">
        <f>H10+H17+H21</f>
        <v>1935497</v>
      </c>
      <c r="I22" s="15"/>
      <c r="J22" s="15">
        <f>J10+J17+J21</f>
        <v>294520.91</v>
      </c>
      <c r="K22" s="35">
        <f>K10+K17+K21</f>
        <v>6313462.91</v>
      </c>
      <c r="L22" s="10"/>
    </row>
  </sheetData>
  <sheetProtection/>
  <mergeCells count="11">
    <mergeCell ref="I4:J4"/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</mergeCells>
  <hyperlinks>
    <hyperlink ref="L13" r:id="rId1" display=" 2024 대한건설협회 보고서 P.9"/>
    <hyperlink ref="L14" r:id="rId2" display=" 2024 대한건설협회 보고서 P.9"/>
    <hyperlink ref="L15" r:id="rId3" display=" 2024 대한건설협회 보고서 P.9"/>
    <hyperlink ref="L16" r:id="rId4" display=" 2024 대한건설협회 보고서 P.9"/>
    <hyperlink ref="L12" r:id="rId5" display=" 2024 종합적산정보 P.6"/>
    <hyperlink ref="L20" r:id="rId6" display=" 2024 종합적산정보 P.6"/>
    <hyperlink ref="L19" r:id="rId7" display=" 2024 종합적산정보 P.686"/>
    <hyperlink ref="L7" r:id="rId8" display="물가정보 2024 3월 P.23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김형석</dc:creator>
  <cp:keywords/>
  <dc:description/>
  <cp:lastModifiedBy>KWANGYEOL KIM</cp:lastModifiedBy>
  <cp:lastPrinted>2023-08-30T01:08:17Z</cp:lastPrinted>
  <dcterms:created xsi:type="dcterms:W3CDTF">2007-11-30T08:46:59Z</dcterms:created>
  <dcterms:modified xsi:type="dcterms:W3CDTF">2024-02-19T07:50:46Z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